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Dossier examen 18\"/>
    </mc:Choice>
  </mc:AlternateContent>
  <xr:revisionPtr revIDLastSave="0" documentId="8_{83C9BE7B-06CD-4D48-83E2-5712321035AD}" xr6:coauthVersionLast="34" xr6:coauthVersionMax="34" xr10:uidLastSave="{00000000-0000-0000-0000-000000000000}"/>
  <bookViews>
    <workbookView xWindow="0" yWindow="0" windowWidth="23040" windowHeight="9072" tabRatio="676" activeTab="2" xr2:uid="{00000000-000D-0000-FFFF-FFFF00000000}"/>
  </bookViews>
  <sheets>
    <sheet name="BAC GT-Oblig" sheetId="11" r:id="rId1"/>
    <sheet name="BAC Pro-Oblig" sheetId="16" r:id="rId2"/>
    <sheet name="CAP-BEP - Oblig" sheetId="17" r:id="rId3"/>
    <sheet name="EPREUVES Fac" sheetId="15" r:id="rId4"/>
    <sheet name="EPREUVES Fac Bac Pro" sheetId="18" r:id="rId5"/>
    <sheet name="SHN - JO - HNSS" sheetId="10" r:id="rId6"/>
  </sheets>
  <definedNames>
    <definedName name="_xlnm._FilterDatabase" localSheetId="0" hidden="1">'BAC GT-Oblig'!$A$6:$J$6</definedName>
    <definedName name="_xlnm._FilterDatabase" localSheetId="1" hidden="1">'BAC Pro-Oblig'!$A$6:$J$6</definedName>
    <definedName name="_xlnm._FilterDatabase" localSheetId="2" hidden="1">'CAP-BEP - Oblig'!$A$6:$J$6</definedName>
    <definedName name="BAC_Complement1_MoyF">'EPREUVES Fac'!$G$54</definedName>
    <definedName name="BAC_Complement1_MoyG">'EPREUVES Fac'!$D$54</definedName>
    <definedName name="BAC_Complement1_NbF">'EPREUVES Fac'!$E$54</definedName>
    <definedName name="BAC_Complement1_NbG">'EPREUVES Fac'!$B$54</definedName>
    <definedName name="BAC_Complement1_Nom">'EPREUVES Fac'!$A$54</definedName>
    <definedName name="BAC_Complement10_MoyF">'EPREUVES Fac'!$G$63</definedName>
    <definedName name="BAC_Complement10_MoyG">'EPREUVES Fac'!$D$63</definedName>
    <definedName name="BAC_Complement10_NbF">'EPREUVES Fac'!$E$63</definedName>
    <definedName name="BAC_Complement10_NbG">'EPREUVES Fac'!$B$63</definedName>
    <definedName name="BAC_Complement10_Nom">'EPREUVES Fac'!$A$63</definedName>
    <definedName name="BAC_Complement11_MoyF">'EPREUVES Fac'!$G$64</definedName>
    <definedName name="BAC_Complement11_MoyG">'EPREUVES Fac'!$D$64</definedName>
    <definedName name="BAC_Complement11_NbF">'EPREUVES Fac'!$E$64</definedName>
    <definedName name="BAC_Complement11_NbG">'EPREUVES Fac'!$B$64</definedName>
    <definedName name="BAC_Complement11_Nom">'EPREUVES Fac'!$A$64</definedName>
    <definedName name="BAC_Complement12_MoyF">'EPREUVES Fac'!$G$65</definedName>
    <definedName name="BAC_Complement12_MoyG">'EPREUVES Fac'!$D$65</definedName>
    <definedName name="BAC_Complement12_NbF">'EPREUVES Fac'!$E$65</definedName>
    <definedName name="BAC_Complement12_NbG">'EPREUVES Fac'!$B$65</definedName>
    <definedName name="BAC_Complement12_Nom">'EPREUVES Fac'!$A$65</definedName>
    <definedName name="BAC_Complement13_MoyF">'EPREUVES Fac'!$G$66</definedName>
    <definedName name="BAC_Complement13_MoyG">'EPREUVES Fac'!$D$66</definedName>
    <definedName name="BAC_Complement13_NbF">'EPREUVES Fac'!$E$66</definedName>
    <definedName name="BAC_Complement13_NbG">'EPREUVES Fac'!$B$66</definedName>
    <definedName name="BAC_Complement13_Nom">'EPREUVES Fac'!$A$66</definedName>
    <definedName name="BAC_Complement2_MoyF">'EPREUVES Fac'!$G$55</definedName>
    <definedName name="BAC_Complement2_MoyG">'EPREUVES Fac'!$D$55</definedName>
    <definedName name="BAC_Complement2_NbF">'EPREUVES Fac'!$E$55</definedName>
    <definedName name="BAC_Complement2_NbG">'EPREUVES Fac'!$B$55</definedName>
    <definedName name="BAC_Complement2_Nom">'EPREUVES Fac'!$A$55</definedName>
    <definedName name="BAC_Complement3_MoyF">'EPREUVES Fac'!$G$56</definedName>
    <definedName name="BAC_Complement3_MoyG">'EPREUVES Fac'!$D$56</definedName>
    <definedName name="BAC_Complement3_NbF">'EPREUVES Fac'!$E$56</definedName>
    <definedName name="BAC_Complement3_NbG">'EPREUVES Fac'!$B$56</definedName>
    <definedName name="BAC_Complement3_Nom">'EPREUVES Fac'!$A$56</definedName>
    <definedName name="BAC_Complement4_MoyF">'EPREUVES Fac'!$G$57</definedName>
    <definedName name="BAC_Complement4_MoyG">'EPREUVES Fac'!$D$57</definedName>
    <definedName name="BAC_Complement4_NbF">'EPREUVES Fac'!$E$57</definedName>
    <definedName name="BAC_Complement4_NbG">'EPREUVES Fac'!$B$57</definedName>
    <definedName name="BAC_Complement4_Nom">'EPREUVES Fac'!$A$57</definedName>
    <definedName name="BAC_Complement5_MoyF">'EPREUVES Fac'!$G$58</definedName>
    <definedName name="BAC_Complement5_MoyG">'EPREUVES Fac'!$D$58</definedName>
    <definedName name="BAC_Complement5_NbF">'EPREUVES Fac'!$E$58</definedName>
    <definedName name="BAC_Complement5_NbG">'EPREUVES Fac'!$B$58</definedName>
    <definedName name="BAC_Complement5_Nom">'EPREUVES Fac'!$A$58</definedName>
    <definedName name="BAC_Complement6_MoyF">'EPREUVES Fac'!$G$59</definedName>
    <definedName name="BAC_Complement6_MoyG">'EPREUVES Fac'!$D$59</definedName>
    <definedName name="BAC_Complement6_NbF">'EPREUVES Fac'!$E$59</definedName>
    <definedName name="BAC_Complement6_NbG">'EPREUVES Fac'!$B$59</definedName>
    <definedName name="BAC_Complement6_Nom">'EPREUVES Fac'!$A$59</definedName>
    <definedName name="BAC_Complement7_MoyF">'EPREUVES Fac'!$G$60</definedName>
    <definedName name="BAC_Complement7_MoyG">'EPREUVES Fac'!$D$60</definedName>
    <definedName name="BAC_Complement7_NbF">'EPREUVES Fac'!$E$60</definedName>
    <definedName name="BAC_Complement7_NbG">'EPREUVES Fac'!$B$60</definedName>
    <definedName name="BAC_Complement7_Nom">'EPREUVES Fac'!$A$60</definedName>
    <definedName name="BAC_Complement8_MoyF">'EPREUVES Fac'!$G$61</definedName>
    <definedName name="BAC_Complement8_MoyG">'EPREUVES Fac'!$D$61</definedName>
    <definedName name="BAC_Complement8_NbF">'EPREUVES Fac'!$E$61</definedName>
    <definedName name="BAC_Complement8_NbG">'EPREUVES Fac'!$B$61</definedName>
    <definedName name="BAC_Complement8_Nom">'EPREUVES Fac'!$A$61</definedName>
    <definedName name="BAC_Complement9_MoyF">'EPREUVES Fac'!$G$62</definedName>
    <definedName name="BAC_Complement9_MoyG">'EPREUVES Fac'!$D$62</definedName>
    <definedName name="BAC_Complement9_NbF">'EPREUVES Fac'!$E$62</definedName>
    <definedName name="BAC_Complement9_NbG">'EPREUVES Fac'!$B$62</definedName>
    <definedName name="BAC_Complement9_Nom">'EPREUVES Fac'!$A$62</definedName>
    <definedName name="BAC_Option1_MoyF">'EPREUVES Fac'!$G$6</definedName>
    <definedName name="BAC_Option1_MoyG">'EPREUVES Fac'!$D$6</definedName>
    <definedName name="BAC_Option1_NbF">'EPREUVES Fac'!$E$6</definedName>
    <definedName name="BAC_Option1_NbG">'EPREUVES Fac'!$B$6</definedName>
    <definedName name="BAC_Option1_Nom">'EPREUVES Fac'!$A$6</definedName>
    <definedName name="BAC_Option10_MoyF">'EPREUVES Fac'!$G$15</definedName>
    <definedName name="BAC_Option10_MoyG">'EPREUVES Fac'!$D$15</definedName>
    <definedName name="BAC_Option10_NbF">'EPREUVES Fac'!$E$15</definedName>
    <definedName name="BAC_Option10_NbG">'EPREUVES Fac'!$B$15</definedName>
    <definedName name="BAC_Option10_Nom">'EPREUVES Fac'!$A$15</definedName>
    <definedName name="BAC_Option11_MoyF">'EPREUVES Fac'!$G$16</definedName>
    <definedName name="BAC_Option11_MoyG">'EPREUVES Fac'!$D$16</definedName>
    <definedName name="BAC_Option11_NbF">'EPREUVES Fac'!$E$16</definedName>
    <definedName name="BAC_Option11_NbG">'EPREUVES Fac'!$B$16</definedName>
    <definedName name="BAC_Option11_Nom">'EPREUVES Fac'!$A$16</definedName>
    <definedName name="BAC_Option12_MoyF">'EPREUVES Fac'!$G$17</definedName>
    <definedName name="BAC_Option12_MoyG">'EPREUVES Fac'!$D$17</definedName>
    <definedName name="BAC_Option12_NbF">'EPREUVES Fac'!$E$17</definedName>
    <definedName name="BAC_Option12_NbG">'EPREUVES Fac'!$B$17</definedName>
    <definedName name="BAC_Option12_Nom">'EPREUVES Fac'!$A$17</definedName>
    <definedName name="BAC_Option13_MoyF">'EPREUVES Fac'!$G$18</definedName>
    <definedName name="BAC_Option13_MoyG">'EPREUVES Fac'!$D$18</definedName>
    <definedName name="BAC_Option13_NbF">'EPREUVES Fac'!$E$18</definedName>
    <definedName name="BAC_Option13_NbG">'EPREUVES Fac'!$B$18</definedName>
    <definedName name="BAC_Option13_Nom">'EPREUVES Fac'!$A$18</definedName>
    <definedName name="BAC_Option14_MoyF">'EPREUVES Fac'!$G$19</definedName>
    <definedName name="BAC_Option14_MoyG">'EPREUVES Fac'!$D$19</definedName>
    <definedName name="BAC_Option14_NbF">'EPREUVES Fac'!$E$19</definedName>
    <definedName name="BAC_Option14_NbG">'EPREUVES Fac'!$B$19</definedName>
    <definedName name="BAC_Option14_Nom">'EPREUVES Fac'!$A$19</definedName>
    <definedName name="BAC_Option15_MoyF">'EPREUVES Fac'!$G$20</definedName>
    <definedName name="BAC_Option15_MoyG">'EPREUVES Fac'!$D$20</definedName>
    <definedName name="BAC_Option15_NbF">'EPREUVES Fac'!$E$20</definedName>
    <definedName name="BAC_Option15_NbG">'EPREUVES Fac'!$B$20</definedName>
    <definedName name="BAC_Option15_Nom">'EPREUVES Fac'!$A$20</definedName>
    <definedName name="BAC_Option16_MoyF">'EPREUVES Fac'!$G$21</definedName>
    <definedName name="BAC_Option16_MoyG">'EPREUVES Fac'!$D$21</definedName>
    <definedName name="BAC_Option16_NbF">'EPREUVES Fac'!$E$21</definedName>
    <definedName name="BAC_Option16_NbG">'EPREUVES Fac'!$B$21</definedName>
    <definedName name="BAC_Option16_Nom">'EPREUVES Fac'!$A$21</definedName>
    <definedName name="BAC_Option17_MoyF">'EPREUVES Fac'!$G$22</definedName>
    <definedName name="BAC_Option17_MoyG">'EPREUVES Fac'!$D$22</definedName>
    <definedName name="BAC_Option17_NbF">'EPREUVES Fac'!$E$22</definedName>
    <definedName name="BAC_Option17_NbG">'EPREUVES Fac'!$B$22</definedName>
    <definedName name="BAC_Option17_Nom">'EPREUVES Fac'!$A$22</definedName>
    <definedName name="BAC_Option18_MoyF">'EPREUVES Fac'!$G$23</definedName>
    <definedName name="BAC_Option18_MoyG">'EPREUVES Fac'!$D$23</definedName>
    <definedName name="BAC_Option18_NbF">'EPREUVES Fac'!$E$23</definedName>
    <definedName name="BAC_Option18_NbG">'EPREUVES Fac'!$B$23</definedName>
    <definedName name="BAC_Option18_Nom">'EPREUVES Fac'!$A$23</definedName>
    <definedName name="BAC_Option19_MoyF">'EPREUVES Fac'!$G$24</definedName>
    <definedName name="BAC_Option19_MoyG">'EPREUVES Fac'!$D$24</definedName>
    <definedName name="BAC_Option19_NbF">'EPREUVES Fac'!$E$24</definedName>
    <definedName name="BAC_Option19_NbG">'EPREUVES Fac'!$B$24</definedName>
    <definedName name="BAC_Option19_Nom">'EPREUVES Fac'!$A$24</definedName>
    <definedName name="BAC_Option2_MoyF">'EPREUVES Fac'!$G$7</definedName>
    <definedName name="BAC_Option2_MoyG">'EPREUVES Fac'!$D$7</definedName>
    <definedName name="BAC_Option2_NbF">'EPREUVES Fac'!$E$7</definedName>
    <definedName name="BAC_Option2_NbG">'EPREUVES Fac'!$B$7</definedName>
    <definedName name="BAC_Option2_Nom">'EPREUVES Fac'!$A$7</definedName>
    <definedName name="BAC_Option20_MoyF">'EPREUVES Fac'!$G$25</definedName>
    <definedName name="BAC_Option20_MoyG">'EPREUVES Fac'!$D$25</definedName>
    <definedName name="BAC_Option20_NbF">'EPREUVES Fac'!$E$25</definedName>
    <definedName name="BAC_Option20_NbG">'EPREUVES Fac'!$B$25</definedName>
    <definedName name="BAC_Option20_Nom">'EPREUVES Fac'!$A$25</definedName>
    <definedName name="BAC_Option21_MoyF">'EPREUVES Fac'!$G$26</definedName>
    <definedName name="BAC_Option21_MoyG">'EPREUVES Fac'!$D$26</definedName>
    <definedName name="BAC_Option21_NbF">'EPREUVES Fac'!$E$26</definedName>
    <definedName name="BAC_Option21_NbG">'EPREUVES Fac'!$B$26</definedName>
    <definedName name="BAC_Option21_Nom">'EPREUVES Fac'!$A$26</definedName>
    <definedName name="BAC_Option22_MoyF">'EPREUVES Fac'!$G$27</definedName>
    <definedName name="BAC_Option22_MoyG">'EPREUVES Fac'!$D$27</definedName>
    <definedName name="BAC_Option22_NbF">'EPREUVES Fac'!$E$27</definedName>
    <definedName name="BAC_Option22_NbG">'EPREUVES Fac'!$B$27</definedName>
    <definedName name="BAC_Option22_Nom">'EPREUVES Fac'!$A$27</definedName>
    <definedName name="BAC_Option23_MoyF">'EPREUVES Fac'!$G$28</definedName>
    <definedName name="BAC_Option23_MoyG">'EPREUVES Fac'!$D$28</definedName>
    <definedName name="BAC_Option23_NbF">'EPREUVES Fac'!$E$28</definedName>
    <definedName name="BAC_Option23_NbG">'EPREUVES Fac'!$B$28</definedName>
    <definedName name="BAC_Option23_Nom">'EPREUVES Fac'!$A$28</definedName>
    <definedName name="BAC_Option24_MoyF">'EPREUVES Fac'!$G$29</definedName>
    <definedName name="BAC_Option24_MoyG">'EPREUVES Fac'!$D$29</definedName>
    <definedName name="BAC_Option24_NbF">'EPREUVES Fac'!$E$29</definedName>
    <definedName name="BAC_Option24_NbG">'EPREUVES Fac'!$B$29</definedName>
    <definedName name="BAC_Option24_Nom">'EPREUVES Fac'!$A$29</definedName>
    <definedName name="BAC_Option25_MoyF">'EPREUVES Fac'!$G$30</definedName>
    <definedName name="BAC_Option25_MoyG">'EPREUVES Fac'!$D$30</definedName>
    <definedName name="BAC_Option25_NbF">'EPREUVES Fac'!$E$30</definedName>
    <definedName name="BAC_Option25_NbG">'EPREUVES Fac'!$B$30</definedName>
    <definedName name="BAC_Option25_Nom">'EPREUVES Fac'!$A$30</definedName>
    <definedName name="BAC_Option26_MoyF">'EPREUVES Fac'!$G$31</definedName>
    <definedName name="BAC_Option26_MoyG">'EPREUVES Fac'!$D$31</definedName>
    <definedName name="BAC_Option26_NbF">'EPREUVES Fac'!$E$31</definedName>
    <definedName name="BAC_Option26_NbG">'EPREUVES Fac'!$B$31</definedName>
    <definedName name="BAC_Option26_Nom">'EPREUVES Fac'!$A$31</definedName>
    <definedName name="BAC_Option27_MoyF">'EPREUVES Fac'!$G$32</definedName>
    <definedName name="BAC_Option27_MoyG">'EPREUVES Fac'!$D$32</definedName>
    <definedName name="BAC_Option27_NbF">'EPREUVES Fac'!$E$32</definedName>
    <definedName name="BAC_Option27_NbG">'EPREUVES Fac'!$B$32</definedName>
    <definedName name="BAC_Option27_Nom">'EPREUVES Fac'!$A$32</definedName>
    <definedName name="BAC_Option3_MoyF">'EPREUVES Fac'!$G$8</definedName>
    <definedName name="BAC_Option3_MoyG">'EPREUVES Fac'!$D$8</definedName>
    <definedName name="BAC_Option3_NbF">'EPREUVES Fac'!$E$8</definedName>
    <definedName name="BAC_Option3_NbG">'EPREUVES Fac'!$B$8</definedName>
    <definedName name="BAC_Option3_Nom">'EPREUVES Fac'!$A$8</definedName>
    <definedName name="BAC_Option4_MoyF">'EPREUVES Fac'!$G$9</definedName>
    <definedName name="BAC_Option4_MoyG">'EPREUVES Fac'!$D$9</definedName>
    <definedName name="BAC_Option4_NbF">'EPREUVES Fac'!$E$9</definedName>
    <definedName name="BAC_Option4_NbG">'EPREUVES Fac'!$B$9</definedName>
    <definedName name="BAC_Option4_Nom">'EPREUVES Fac'!$A$9</definedName>
    <definedName name="BAC_Option5_MoyF">'EPREUVES Fac'!$G$10</definedName>
    <definedName name="BAC_Option5_MoyG">'EPREUVES Fac'!$D$10</definedName>
    <definedName name="BAC_Option5_NbF">'EPREUVES Fac'!$E$10</definedName>
    <definedName name="BAC_Option5_NbG">'EPREUVES Fac'!$B$10</definedName>
    <definedName name="BAC_Option5_Nom">'EPREUVES Fac'!$A$10</definedName>
    <definedName name="BAC_Option6_MoyF">'EPREUVES Fac'!$G$11</definedName>
    <definedName name="BAC_Option6_MoyG">'EPREUVES Fac'!$D$11</definedName>
    <definedName name="BAC_Option6_NbF">'EPREUVES Fac'!$E$11</definedName>
    <definedName name="BAC_Option6_NbG">'EPREUVES Fac'!$B$11</definedName>
    <definedName name="BAC_Option6_Nom">'EPREUVES Fac'!$A$11</definedName>
    <definedName name="BAC_Option7_MoyF">'EPREUVES Fac'!$G$12</definedName>
    <definedName name="BAC_Option7_MoyG">'EPREUVES Fac'!$D$12</definedName>
    <definedName name="BAC_Option7_NbF">'EPREUVES Fac'!$E$12</definedName>
    <definedName name="BAC_Option7_NbG">'EPREUVES Fac'!$B$12</definedName>
    <definedName name="BAC_Option7_Nom">'EPREUVES Fac'!$A$12</definedName>
    <definedName name="BAC_Option8_MoyF">'EPREUVES Fac'!$G$13</definedName>
    <definedName name="BAC_Option8_MoyG">'EPREUVES Fac'!$D$13</definedName>
    <definedName name="BAC_Option8_NbF">'EPREUVES Fac'!$E$13</definedName>
    <definedName name="BAC_Option8_NbG">'EPREUVES Fac'!$B$13</definedName>
    <definedName name="BAC_Option8_Nom">'EPREUVES Fac'!$A$13</definedName>
    <definedName name="BAC_Option9_MoyF">'EPREUVES Fac'!$G$14</definedName>
    <definedName name="BAC_Option9_MoyG">'EPREUVES Fac'!$D$14</definedName>
    <definedName name="BAC_Option9_NbF">'EPREUVES Fac'!$E$14</definedName>
    <definedName name="BAC_Option9_NbG">'EPREUVES Fac'!$B$14</definedName>
    <definedName name="BAC_Option9_Nom">'EPREUVES Fac'!$A$14</definedName>
    <definedName name="BACGT_ACADEMIE">'BAC GT-Oblig'!$D$3</definedName>
    <definedName name="BACGT_Acrosport_MoyF">'BAC GT-Oblig'!$G$7</definedName>
    <definedName name="BACGT_Acrosport_MoyG">'BAC GT-Oblig'!$D$7</definedName>
    <definedName name="BACGT_Acrosport_NbF">'BAC GT-Oblig'!$E$7</definedName>
    <definedName name="BACGT_Acrosport_NbG">'BAC GT-Oblig'!$B$7</definedName>
    <definedName name="BACGT_Aerobic_MoyF">'BAC GT-Oblig'!$G$8</definedName>
    <definedName name="BACGT_Aerobic_MoyG">'BAC GT-Oblig'!$D$8</definedName>
    <definedName name="BACGT_Aerobic_NbF">'BAC GT-Oblig'!$E$8</definedName>
    <definedName name="BACGT_Aerobic_NbG">'BAC GT-Oblig'!$B$8</definedName>
    <definedName name="BACGT_ArtsCirque_MoyF">'BAC GT-Oblig'!$G$9</definedName>
    <definedName name="BACGT_ArtsCirque_MoyG">'BAC GT-Oblig'!$D$9</definedName>
    <definedName name="BACGT_ArtsCirque_NbF">'BAC GT-Oblig'!$E$9</definedName>
    <definedName name="BACGT_ArtsCirque_NbG">'BAC GT-Oblig'!$B$9</definedName>
    <definedName name="BACGT_Badminton_MoyF">'BAC GT-Oblig'!$G$10</definedName>
    <definedName name="BACGT_Badminton_MoyG">'BAC GT-Oblig'!$D$10</definedName>
    <definedName name="BACGT_Badminton_NbF">'BAC GT-Oblig'!$E$10</definedName>
    <definedName name="BACGT_Badminton_NbG">'BAC GT-Oblig'!$B$10</definedName>
    <definedName name="BACGT_BB_MoyF">'BAC GT-Oblig'!$G$11</definedName>
    <definedName name="BACGT_BB_MoyG">'BAC GT-Oblig'!$D$11</definedName>
    <definedName name="BACGT_BB_NbF">'BAC GT-Oblig'!$E$11</definedName>
    <definedName name="BACGT_BB_NbG">'BAC GT-Oblig'!$B$11</definedName>
    <definedName name="BACGT_BF_MoyF">'BAC GT-Oblig'!$G$34</definedName>
    <definedName name="BACGT_BF_MoyG">'BAC GT-Oblig'!$D$34</definedName>
    <definedName name="BACGT_BF_NbF">'BAC GT-Oblig'!$E$34</definedName>
    <definedName name="BACGT_BF_NbG">'BAC GT-Oblig'!$B$34</definedName>
    <definedName name="BACGT_CO_MoyF">'BAC GT-Oblig'!$G$12</definedName>
    <definedName name="BACGT_CO_MoyG">'BAC GT-Oblig'!$D$12</definedName>
    <definedName name="BACGT_CO_NbF">'BAC GT-Oblig'!$E$12</definedName>
    <definedName name="BACGT_CO_NbG">'BAC GT-Oblig'!$B$12</definedName>
    <definedName name="BACGT_ControleAdapte_NbF">'BAC GT-Oblig'!$D$62</definedName>
    <definedName name="BACGT_ControleAdapte_NbG">'BAC GT-Oblig'!$B$62</definedName>
    <definedName name="BACGT_Danse_MoyF">'BAC GT-Oblig'!$G$16</definedName>
    <definedName name="BACGT_Danse_MoyG">'BAC GT-Oblig'!$D$16</definedName>
    <definedName name="BACGT_Danse_NbF">'BAC GT-Oblig'!$E$16</definedName>
    <definedName name="BACGT_Danse_NbG">'BAC GT-Oblig'!$B$16</definedName>
    <definedName name="BACGT_DemiFond_MoyF">'BAC GT-Oblig'!$G$13</definedName>
    <definedName name="BACGT_DemiFond_MoyG">'BAC GT-Oblig'!$D$13</definedName>
    <definedName name="BACGT_DemiFond_NbF">'BAC GT-Oblig'!$E$13</definedName>
    <definedName name="BACGT_DemiFond_NbG">'BAC GT-Oblig'!$B$13</definedName>
    <definedName name="BACGT_Disque_MoyF">'BAC GT-Oblig'!$G$17</definedName>
    <definedName name="BACGT_Disque_MoyG">'BAC GT-Oblig'!$D$17</definedName>
    <definedName name="BACGT_Disque_NbF">'BAC GT-Oblig'!$E$17</definedName>
    <definedName name="BACGT_Disque_NbG">'BAC GT-Oblig'!$B$17</definedName>
    <definedName name="BACGT_Duree_MoyF">'BAC GT-Oblig'!$G$15</definedName>
    <definedName name="BACGT_Duree_MoyG">'BAC GT-Oblig'!$D$15</definedName>
    <definedName name="BACGT_Duree_NbF">'BAC GT-Oblig'!$E$15</definedName>
    <definedName name="BACGT_Duree_NbG">'BAC GT-Oblig'!$B$15</definedName>
    <definedName name="BACGT_EpreuveAcad1_MoyF">'BAC GT-Oblig'!$G$43</definedName>
    <definedName name="BACGT_EpreuveAcad1_MoyG">'BAC GT-Oblig'!$D$43</definedName>
    <definedName name="BACGT_EpreuveAcad1_NbF">'BAC GT-Oblig'!$E$43</definedName>
    <definedName name="BACGT_EpreuveAcad1_NbG">'BAC GT-Oblig'!$B$43</definedName>
    <definedName name="BACGT_EpreuveAcad1_Nom">'BAC GT-Oblig'!$A$43</definedName>
    <definedName name="BACGT_EpreuveAcad2_MoyF">'BAC GT-Oblig'!$G$44</definedName>
    <definedName name="BACGT_EpreuveAcad2_MoyG">'BAC GT-Oblig'!$D$44</definedName>
    <definedName name="BACGT_EpreuveAcad2_NbF">'BAC GT-Oblig'!$E$44</definedName>
    <definedName name="BACGT_EpreuveAcad2_NbG">'BAC GT-Oblig'!$B$44</definedName>
    <definedName name="BACGT_EpreuveAcad2_Nom">'BAC GT-Oblig'!$A$44</definedName>
    <definedName name="BACGT_EpreuveAcad3_MoyF">'BAC GT-Oblig'!$G$45</definedName>
    <definedName name="BACGT_EpreuveAcad3_MoyG">'BAC GT-Oblig'!$D$45</definedName>
    <definedName name="BACGT_EpreuveAcad3_NbF">'BAC GT-Oblig'!$E$45</definedName>
    <definedName name="BACGT_EpreuveAcad3_NbG">'BAC GT-Oblig'!$B$45</definedName>
    <definedName name="BACGT_EpreuveAcad3_Nom">'BAC GT-Oblig'!$A$45</definedName>
    <definedName name="BACGT_EpreuveAcad4_MoyF">'BAC GT-Oblig'!$G$46</definedName>
    <definedName name="BACGT_EpreuveAcad4_MoyG">'BAC GT-Oblig'!$D$46</definedName>
    <definedName name="BACGT_EpreuveAcad4_NbF">'BAC GT-Oblig'!$E$46</definedName>
    <definedName name="BACGT_EpreuveAcad4_NbG">'BAC GT-Oblig'!$B$46</definedName>
    <definedName name="BACGT_EpreuveAcad4_Nom">'BAC GT-Oblig'!$A$46</definedName>
    <definedName name="BACGT_EpreuvesAdaptees_MoyF">'BAC GT-Oblig'!$G$52</definedName>
    <definedName name="BACGT_EpreuvesAdaptees_MoyG">'BAC GT-Oblig'!$D$52</definedName>
    <definedName name="BACGT_EpreuvesAdaptees_NbF">'BAC GT-Oblig'!$E$52</definedName>
    <definedName name="BACGT_EpreuvesAdaptees_NbG">'BAC GT-Oblig'!$B$52</definedName>
    <definedName name="BACGT_Escalade_MoyF">'BAC GT-Oblig'!$G$18</definedName>
    <definedName name="BACGT_Escalade_MoyG">'BAC GT-Oblig'!$D$18</definedName>
    <definedName name="BACGT_Escalade_NbF">'BAC GT-Oblig'!$E$18</definedName>
    <definedName name="BACGT_Escalade_NbG">'BAC GT-Oblig'!$B$18</definedName>
    <definedName name="BACGT_FB_MoyF">'BAC GT-Oblig'!$G$19</definedName>
    <definedName name="BACGT_FB_MoyG">'BAC GT-Oblig'!$D$19</definedName>
    <definedName name="BACGT_FB_NbF">'BAC GT-Oblig'!$E$19</definedName>
    <definedName name="BACGT_FB_NbG">'BAC GT-Oblig'!$B$19</definedName>
    <definedName name="BACGT_GRS_MoyF">'BAC GT-Oblig'!$G$21</definedName>
    <definedName name="BACGT_GRS_MoyG">'BAC GT-Oblig'!$D$21</definedName>
    <definedName name="BACGT_GRS_NbF">'BAC GT-Oblig'!$E$21</definedName>
    <definedName name="BACGT_GRS_NbG">'BAC GT-Oblig'!$B$21</definedName>
    <definedName name="BACGT_Gymnastique_MoyF">'BAC GT-Oblig'!$G$20</definedName>
    <definedName name="BACGT_Gymnastique_MoyG">'BAC GT-Oblig'!$D$20</definedName>
    <definedName name="BACGT_Gymnastique_NbF">'BAC GT-Oblig'!$E$20</definedName>
    <definedName name="BACGT_Gymnastique_NbG">'BAC GT-Oblig'!$B$20</definedName>
    <definedName name="BACGT_Haies_MoyF">'BAC GT-Oblig'!$G$14</definedName>
    <definedName name="BACGT_Haies_MoyG">'BAC GT-Oblig'!$D$14</definedName>
    <definedName name="BACGT_Haies_NbF">'BAC GT-Oblig'!$E$14</definedName>
    <definedName name="BACGT_Haies_NbG">'BAC GT-Oblig'!$B$14</definedName>
    <definedName name="BACGT_Hauteur_MoyF">'BAC GT-Oblig'!$G$31</definedName>
    <definedName name="BACGT_Hauteur_MoyG">'BAC GT-Oblig'!$D$31</definedName>
    <definedName name="BACGT_Hauteur_NbF">'BAC GT-Oblig'!$E$31</definedName>
    <definedName name="BACGT_Hauteur_NbG">'BAC GT-Oblig'!$B$31</definedName>
    <definedName name="BACGT_HB_MoyF">'BAC GT-Oblig'!$G$22</definedName>
    <definedName name="BACGT_HB_MoyG">'BAC GT-Oblig'!$D$22</definedName>
    <definedName name="BACGT_HB_NbF">'BAC GT-Oblig'!$E$22</definedName>
    <definedName name="BACGT_HB_NbG">'BAC GT-Oblig'!$B$22</definedName>
    <definedName name="BACGT_IINDispense_NbF">'BAC GT-Oblig'!$D$75</definedName>
    <definedName name="BACGT_IINDispense_NbG">'BAC GT-Oblig'!$B$75</definedName>
    <definedName name="BACGT_IINNote_MoyF">'BAC GT-Oblig'!$E$74</definedName>
    <definedName name="BACGT_IINNote_MoyG">'BAC GT-Oblig'!$C$74</definedName>
    <definedName name="BACGT_IINNote_NbF">'BAC GT-Oblig'!$D$74</definedName>
    <definedName name="BACGT_IINNote_NbG">'BAC GT-Oblig'!$B$74</definedName>
    <definedName name="BACGT_InaptesPartiels_NbF">'BAC GT-Oblig'!$D$64</definedName>
    <definedName name="BACGT_InaptesPartiels_NbG">'BAC GT-Oblig'!$B$64</definedName>
    <definedName name="BACGT_InaptesTotaux_NbF">'BAC GT-Oblig'!$D$63</definedName>
    <definedName name="BACGT_InaptesTotaux_NbG">'BAC GT-Oblig'!$B$63</definedName>
    <definedName name="BACGT_Javelot_MoyF">'BAC GT-Oblig'!$G$24</definedName>
    <definedName name="BACGT_Javelot_MoyG">'BAC GT-Oblig'!$D$24</definedName>
    <definedName name="BACGT_Javelot_NbF">'BAC GT-Oblig'!$E$24</definedName>
    <definedName name="BACGT_Javelot_NbG">'BAC GT-Oblig'!$B$24</definedName>
    <definedName name="BACGT_Judo_MoyF">'BAC GT-Oblig'!$G$23</definedName>
    <definedName name="BACGT_Judo_MoyG">'BAC GT-Oblig'!$D$23</definedName>
    <definedName name="BACGT_Judo_NbF">'BAC GT-Oblig'!$E$23</definedName>
    <definedName name="BACGT_Judo_NbG">'BAC GT-Oblig'!$B$23</definedName>
    <definedName name="BACGT_Musculation_MoyF">'BAC GT-Oblig'!$G$25</definedName>
    <definedName name="BACGT_Musculation_MoyG">'BAC GT-Oblig'!$D$25</definedName>
    <definedName name="BACGT_Musculation_NbF">'BAC GT-Oblig'!$E$25</definedName>
    <definedName name="BACGT_Musculation_NbG">'BAC GT-Oblig'!$B$25</definedName>
    <definedName name="BACGT_NatationDistance_MoyF">'BAC GT-Oblig'!$G$26</definedName>
    <definedName name="BACGT_NatationDistance_MoyG">'BAC GT-Oblig'!$D$26</definedName>
    <definedName name="BACGT_NatationDistance_NbF">'BAC GT-Oblig'!$E$26</definedName>
    <definedName name="BACGT_NatationDistance_NbG">'BAC GT-Oblig'!$B$26</definedName>
    <definedName name="BACGT_NatationDuree_MoyF">'BAC GT-Oblig'!$G$28</definedName>
    <definedName name="BACGT_NatationDuree_MoyG">'BAC GT-Oblig'!$D$28</definedName>
    <definedName name="BACGT_NatationDuree_NbF">'BAC GT-Oblig'!$E$28</definedName>
    <definedName name="BACGT_NatationDuree_NbG">'BAC GT-Oblig'!$B$28</definedName>
    <definedName name="BACGT_NatationVitesse_MoyF">'BAC GT-Oblig'!$G$27</definedName>
    <definedName name="BACGT_NatationVitesse_MoyG">'BAC GT-Oblig'!$D$27</definedName>
    <definedName name="BACGT_NatationVitesse_NbF">'BAC GT-Oblig'!$E$27</definedName>
    <definedName name="BACGT_NatationVitesse_NbG">'BAC GT-Oblig'!$B$27</definedName>
    <definedName name="BACGT_Pentabond_MoyF">'BAC GT-Oblig'!$G$32</definedName>
    <definedName name="BACGT_Pentabond_MoyG">'BAC GT-Oblig'!$D$32</definedName>
    <definedName name="BACGT_Pentabond_NbF">'BAC GT-Oblig'!$E$32</definedName>
    <definedName name="BACGT_Pentabond_NbG">'BAC GT-Oblig'!$B$32</definedName>
    <definedName name="BACGT_ProtocoleStandard_NbF">'BAC GT-Oblig'!$D$65</definedName>
    <definedName name="BACGT_ProtocoleStandard_NbG">'BAC GT-Oblig'!$B$65</definedName>
    <definedName name="BACGT_RelaisVitesse_MoyF">'BAC GT-Oblig'!$G$29</definedName>
    <definedName name="BACGT_RelaisVitesse_MoyG">'BAC GT-Oblig'!$D$29</definedName>
    <definedName name="BACGT_RelaisVitesse_NbF">'BAC GT-Oblig'!$E$29</definedName>
    <definedName name="BACGT_RelaisVitesse_NbG">'BAC GT-Oblig'!$B$29</definedName>
    <definedName name="BACGT_Rugby_MoyF">'BAC GT-Oblig'!$G$30</definedName>
    <definedName name="BACGT_Rugby_MoyG">'BAC GT-Oblig'!$D$30</definedName>
    <definedName name="BACGT_Rugby_NbF">'BAC GT-Oblig'!$E$30</definedName>
    <definedName name="BACGT_Rugby_NbG">'BAC GT-Oblig'!$B$30</definedName>
    <definedName name="BACGT_Sauvetage_MoyF">'BAC GT-Oblig'!$G$33</definedName>
    <definedName name="BACGT_Sauvetage_MoyG">'BAC GT-Oblig'!$D$33</definedName>
    <definedName name="BACGT_Sauvetage_NbF">'BAC GT-Oblig'!$E$33</definedName>
    <definedName name="BACGT_Sauvetage_NbG">'BAC GT-Oblig'!$B$33</definedName>
    <definedName name="BACGT_Step_MoyF">'BAC GT-Oblig'!$G$35</definedName>
    <definedName name="BACGT_Step_MoyG">'BAC GT-Oblig'!$D$35</definedName>
    <definedName name="BACGT_Step_NbF">'BAC GT-Oblig'!$E$35</definedName>
    <definedName name="BACGT_Step_NbG">'BAC GT-Oblig'!$B$35</definedName>
    <definedName name="BACGT_TT_MoyF">'BAC GT-Oblig'!$G$36</definedName>
    <definedName name="BACGT_TT_MoyG">'BAC GT-Oblig'!$D$36</definedName>
    <definedName name="BACGT_TT_NbF">'BAC GT-Oblig'!$E$36</definedName>
    <definedName name="BACGT_TT_NbG">'BAC GT-Oblig'!$B$36</definedName>
    <definedName name="BACGT_VB_MoyF">'BAC GT-Oblig'!$G$37</definedName>
    <definedName name="BACGT_VB_MoyG">'BAC GT-Oblig'!$D$37</definedName>
    <definedName name="BACGT_VB_NbF">'BAC GT-Oblig'!$E$37</definedName>
    <definedName name="BACGT_VB_NbG">'BAC GT-Oblig'!$B$37</definedName>
    <definedName name="BACPRO_ACADEMIE">'BAC Pro-Oblig'!$D$3</definedName>
    <definedName name="BACPRO_Acrosport_MoyF">'BAC Pro-Oblig'!$G$7</definedName>
    <definedName name="BACPRO_Acrosport_MoyG">'BAC Pro-Oblig'!$D$7</definedName>
    <definedName name="BACPRO_Acrosport_NbF">'BAC Pro-Oblig'!$E$7</definedName>
    <definedName name="BACPRO_Acrosport_NbG">'BAC Pro-Oblig'!$B$7</definedName>
    <definedName name="BACPRO_ArtsCirque_MoyF">'BAC Pro-Oblig'!$G$8</definedName>
    <definedName name="BACPRO_ArtsCirque_MoyG">'BAC Pro-Oblig'!$D$8</definedName>
    <definedName name="BACPRO_ArtsCirque_NbF">'BAC Pro-Oblig'!$E$8</definedName>
    <definedName name="BACPRO_ArtsCirque_NbG">'BAC Pro-Oblig'!$B$8</definedName>
    <definedName name="BACPRO_Badminton_MoyF">'BAC Pro-Oblig'!$G$9</definedName>
    <definedName name="BACPRO_Badminton_MoyG">'BAC Pro-Oblig'!$D$9</definedName>
    <definedName name="BACPRO_Badminton_NbF">'BAC Pro-Oblig'!$E$9</definedName>
    <definedName name="BACPRO_Badminton_NbG">'BAC Pro-Oblig'!$B$9</definedName>
    <definedName name="BACPRO_BB_MoyF">'BAC Pro-Oblig'!$G$10</definedName>
    <definedName name="BACPRO_BB_MoyG">'BAC Pro-Oblig'!$D$10</definedName>
    <definedName name="BACPRO_BB_NbF">'BAC Pro-Oblig'!$E$10</definedName>
    <definedName name="BACPRO_BB_NbG">'BAC Pro-Oblig'!$B$10</definedName>
    <definedName name="BACPRO_BF_MoyF">'BAC Pro-Oblig'!$G$30</definedName>
    <definedName name="BACPRO_BF_MoyG">'BAC Pro-Oblig'!$D$30</definedName>
    <definedName name="BACPRO_BF_NbF">'BAC Pro-Oblig'!$E$30</definedName>
    <definedName name="BACPRO_BF_NbG">'BAC Pro-Oblig'!$B$30</definedName>
    <definedName name="BACPRO_CO_MoyF">'BAC Pro-Oblig'!$G$14</definedName>
    <definedName name="BACPRO_CO_MoyG">'BAC Pro-Oblig'!$D$14</definedName>
    <definedName name="BACPRO_CO_NbF">'BAC Pro-Oblig'!$E$14</definedName>
    <definedName name="BACPRO_CO_NbG">'BAC Pro-Oblig'!$B$14</definedName>
    <definedName name="BACPRO_ControleAdapte_NbF">'BAC Pro-Oblig'!$D$58</definedName>
    <definedName name="BACPRO_ControleAdapte_NbG">'BAC Pro-Oblig'!$B$58</definedName>
    <definedName name="BACPRO_Danse_MoyF">'BAC Pro-Oblig'!$G$16</definedName>
    <definedName name="BACPRO_Danse_MoyG">'BAC Pro-Oblig'!$D$16</definedName>
    <definedName name="BACPRO_Danse_NbF">'BAC Pro-Oblig'!$E$16</definedName>
    <definedName name="BACPRO_Danse_NbG">'BAC Pro-Oblig'!$B$16</definedName>
    <definedName name="BACPRO_DemiFond_MoyF">'BAC Pro-Oblig'!$G$11</definedName>
    <definedName name="BACPRO_DemiFond_MoyG">'BAC Pro-Oblig'!$D$11</definedName>
    <definedName name="BACPRO_DemiFond_NbF">'BAC Pro-Oblig'!$E$11</definedName>
    <definedName name="BACPRO_DemiFond_NbG">'BAC Pro-Oblig'!$B$11</definedName>
    <definedName name="BACPRO_Disque_MoyF">'BAC Pro-Oblig'!$G$22</definedName>
    <definedName name="BACPRO_Disque_MoyG">'BAC Pro-Oblig'!$D$22</definedName>
    <definedName name="BACPRO_Disque_NbF">'BAC Pro-Oblig'!$E$22</definedName>
    <definedName name="BACPRO_Disque_NbG">'BAC Pro-Oblig'!$B$22</definedName>
    <definedName name="BACPRO_Duree_MoyF">'BAC Pro-Oblig'!$G$15</definedName>
    <definedName name="BACPRO_Duree_MoyG">'BAC Pro-Oblig'!$D$15</definedName>
    <definedName name="BACPRO_Duree_NbF">'BAC Pro-Oblig'!$E$15</definedName>
    <definedName name="BACPRO_Duree_NbG">'BAC Pro-Oblig'!$B$15</definedName>
    <definedName name="BACPRO_EpreuveAcad1_MoyF">'BAC Pro-Oblig'!$G$39</definedName>
    <definedName name="BACPRO_EpreuveAcad1_MoyG">'BAC Pro-Oblig'!$D$39</definedName>
    <definedName name="BACPRO_EpreuveAcad1_NbF">'BAC Pro-Oblig'!$E$39</definedName>
    <definedName name="BACPRO_EpreuveAcad1_NbG">'BAC Pro-Oblig'!$B$39</definedName>
    <definedName name="BACPRO_EpreuveAcad1_Nom">'BAC Pro-Oblig'!$A$39</definedName>
    <definedName name="BACPRO_EpreuveAcad2_MoyF">'BAC Pro-Oblig'!$G$40</definedName>
    <definedName name="BACPRO_EpreuveAcad2_MoyG">'BAC Pro-Oblig'!$D$40</definedName>
    <definedName name="BACPRO_EpreuveAcad2_NbF">'BAC Pro-Oblig'!$E$40</definedName>
    <definedName name="BACPRO_EpreuveAcad2_NbG">'BAC Pro-Oblig'!$B$40</definedName>
    <definedName name="BACPRO_EpreuveAcad2_Nom">'BAC Pro-Oblig'!$A$40</definedName>
    <definedName name="BACPRO_EpreuveAcad3_MoyF">'BAC Pro-Oblig'!$G$41</definedName>
    <definedName name="BACPRO_EpreuveAcad3_MoyG">'BAC Pro-Oblig'!$D$41</definedName>
    <definedName name="BACPRO_EpreuveAcad3_NbF">'BAC Pro-Oblig'!$E$41</definedName>
    <definedName name="BACPRO_EpreuveAcad3_NbG">'BAC Pro-Oblig'!$B$41</definedName>
    <definedName name="BACPRO_EpreuveAcad3_Nom">'BAC Pro-Oblig'!$A$41</definedName>
    <definedName name="BACPRO_EpreuveAcad4_MoyF">'BAC Pro-Oblig'!$G$42</definedName>
    <definedName name="BACPRO_EpreuveAcad4_MoyG">'BAC Pro-Oblig'!$D$42</definedName>
    <definedName name="BACPRO_EpreuveAcad4_NbF">'BAC Pro-Oblig'!$E$42</definedName>
    <definedName name="BACPRO_EpreuveAcad4_NbG">'BAC Pro-Oblig'!$B$42</definedName>
    <definedName name="BACPRO_EpreuveAcad4_Nom">'BAC Pro-Oblig'!$A$42</definedName>
    <definedName name="BACPRO_EpreuvesAdaptees_MoyF">'BAC Pro-Oblig'!$G$48</definedName>
    <definedName name="BACPRO_EpreuvesAdaptees_MoyG">'BAC Pro-Oblig'!$D$48</definedName>
    <definedName name="BACPRO_EpreuvesAdaptees_NbF">'BAC Pro-Oblig'!$E$48</definedName>
    <definedName name="BACPRO_EpreuvesAdaptees_NbG">'BAC Pro-Oblig'!$B$48</definedName>
    <definedName name="BACPRO_Escalade_MoyF">'BAC Pro-Oblig'!$G$17</definedName>
    <definedName name="BACPRO_Escalade_MoyG">'BAC Pro-Oblig'!$D$17</definedName>
    <definedName name="BACPRO_Escalade_NbF">'BAC Pro-Oblig'!$E$17</definedName>
    <definedName name="BACPRO_Escalade_NbG">'BAC Pro-Oblig'!$B$17</definedName>
    <definedName name="BACPRO_FB_MoyF">'BAC Pro-Oblig'!$G$18</definedName>
    <definedName name="BACPRO_FB_MoyG">'BAC Pro-Oblig'!$D$18</definedName>
    <definedName name="BACPRO_FB_NbF">'BAC Pro-Oblig'!$E$18</definedName>
    <definedName name="BACPRO_FB_NbG">'BAC Pro-Oblig'!$B$18</definedName>
    <definedName name="BACPRO_Gymnastique_MoyF">'BAC Pro-Oblig'!$G$19</definedName>
    <definedName name="BACPRO_Gymnastique_MoyG">'BAC Pro-Oblig'!$D$19</definedName>
    <definedName name="BACPRO_Gymnastique_NbF">'BAC Pro-Oblig'!$E$19</definedName>
    <definedName name="BACPRO_Gymnastique_NbG">'BAC Pro-Oblig'!$B$19</definedName>
    <definedName name="BACPRO_Haies_MoyF">'BAC Pro-Oblig'!$G$12</definedName>
    <definedName name="BACPRO_Haies_MoyG">'BAC Pro-Oblig'!$D$12</definedName>
    <definedName name="BACPRO_Haies_NbF">'BAC Pro-Oblig'!$E$12</definedName>
    <definedName name="BACPRO_Haies_NbG">'BAC Pro-Oblig'!$B$12</definedName>
    <definedName name="BACPRO_HB_MoyF">'BAC Pro-Oblig'!$G$20</definedName>
    <definedName name="BACPRO_HB_MoyG">'BAC Pro-Oblig'!$D$20</definedName>
    <definedName name="BACPRO_HB_NbF">'BAC Pro-Oblig'!$E$20</definedName>
    <definedName name="BACPRO_HB_NbG">'BAC Pro-Oblig'!$B$20</definedName>
    <definedName name="BACPRO_IINDispense_NbF">'BAC Pro-Oblig'!$D$71</definedName>
    <definedName name="BACPRO_IINDispense_NbG">'BAC Pro-Oblig'!$B$71</definedName>
    <definedName name="BACPRO_IINNote_MoyF">'BAC Pro-Oblig'!$E$70</definedName>
    <definedName name="BACPRO_IINNote_MoyG">'BAC Pro-Oblig'!$C$70</definedName>
    <definedName name="BACPRO_IINNote_NbF">'BAC Pro-Oblig'!$D$70</definedName>
    <definedName name="BACPRO_IINNote_NbG">'BAC Pro-Oblig'!$B$70</definedName>
    <definedName name="BACPRO_InaptesPartiels_NbF">'BAC Pro-Oblig'!$D$60</definedName>
    <definedName name="BACPRO_InaptesPartiels_NbG">'BAC Pro-Oblig'!$B$60</definedName>
    <definedName name="BACPRO_InaptesTotaux_NbF">'BAC Pro-Oblig'!$D$59</definedName>
    <definedName name="BACPRO_InaptesTotaux_NbG">'BAC Pro-Oblig'!$B$59</definedName>
    <definedName name="BACPRO_Javelot_MoyF">'BAC Pro-Oblig'!$G$23</definedName>
    <definedName name="BACPRO_Javelot_MoyG">'BAC Pro-Oblig'!$D$23</definedName>
    <definedName name="BACPRO_Javelot_NbF">'BAC Pro-Oblig'!$E$23</definedName>
    <definedName name="BACPRO_Javelot_NbG">'BAC Pro-Oblig'!$B$23</definedName>
    <definedName name="BACPRO_Judo_MoyF">'BAC Pro-Oblig'!$G$21</definedName>
    <definedName name="BACPRO_Judo_MoyG">'BAC Pro-Oblig'!$D$21</definedName>
    <definedName name="BACPRO_Judo_NbF">'BAC Pro-Oblig'!$E$21</definedName>
    <definedName name="BACPRO_Judo_NbG">'BAC Pro-Oblig'!$B$21</definedName>
    <definedName name="BACPRO_Musculation_MoyF">'BAC Pro-Oblig'!$G$24</definedName>
    <definedName name="BACPRO_Musculation_MoyG">'BAC Pro-Oblig'!$D$24</definedName>
    <definedName name="BACPRO_Musculation_NbF">'BAC Pro-Oblig'!$E$24</definedName>
    <definedName name="BACPRO_Musculation_NbG">'BAC Pro-Oblig'!$B$24</definedName>
    <definedName name="BACPRO_NatationVitesse_MoyF">'BAC Pro-Oblig'!$G$26</definedName>
    <definedName name="BACPRO_NatationVitesse_MoyG">'BAC Pro-Oblig'!$D$26</definedName>
    <definedName name="BACPRO_NatationVitesse_NbF">'BAC Pro-Oblig'!$E$26</definedName>
    <definedName name="BACPRO_NatationVitesse_NbG">'BAC Pro-Oblig'!$B$26</definedName>
    <definedName name="BACPRO_Pentabond_MoyF">'BAC Pro-Oblig'!$G$29</definedName>
    <definedName name="BACPRO_Pentabond_MoyG">'BAC Pro-Oblig'!$D$29</definedName>
    <definedName name="BACPRO_Pentabond_NbF">'BAC Pro-Oblig'!$E$29</definedName>
    <definedName name="BACPRO_Pentabond_NbG">'BAC Pro-Oblig'!$B$29</definedName>
    <definedName name="BACPRO_ProtocoleStandard_NbF">'BAC Pro-Oblig'!$D$61</definedName>
    <definedName name="BACPRO_ProtocoleStandard_NbG">'BAC Pro-Oblig'!$B$61</definedName>
    <definedName name="BACPRO_RelaisVitesse_MoyF">'BAC Pro-Oblig'!$G$13</definedName>
    <definedName name="BACPRO_RelaisVitesse_MoyG">'BAC Pro-Oblig'!$D$13</definedName>
    <definedName name="BACPRO_RelaisVitesse_NbF">'BAC Pro-Oblig'!$E$13</definedName>
    <definedName name="BACPRO_RelaisVitesse_NbG">'BAC Pro-Oblig'!$B$13</definedName>
    <definedName name="BACPRO_Rugby_MoyF">'BAC Pro-Oblig'!$G$27</definedName>
    <definedName name="BACPRO_Rugby_MoyG">'BAC Pro-Oblig'!$D$27</definedName>
    <definedName name="BACPRO_Rugby_NbF">'BAC Pro-Oblig'!$E$27</definedName>
    <definedName name="BACPRO_Rugby_NbG">'BAC Pro-Oblig'!$B$27</definedName>
    <definedName name="BACPRO_SautCheval_MoyF">'BAC Pro-Oblig'!$G$28</definedName>
    <definedName name="BACPRO_SautCheval_MoyG">'BAC Pro-Oblig'!$D$28</definedName>
    <definedName name="BACPRO_SautCheval_NbF">'BAC Pro-Oblig'!$E$28</definedName>
    <definedName name="BACPRO_SautCheval_NbG">'BAC Pro-Oblig'!$B$28</definedName>
    <definedName name="BACPRO_Sauvetage_MoyF">'BAC Pro-Oblig'!$G$25</definedName>
    <definedName name="BACPRO_Sauvetage_MoyG">'BAC Pro-Oblig'!$D$25</definedName>
    <definedName name="BACPRO_Sauvetage_NbF">'BAC Pro-Oblig'!$E$25</definedName>
    <definedName name="BACPRO_Sauvetage_NbG">'BAC Pro-Oblig'!$B$25</definedName>
    <definedName name="BACPRO_Step_MoyF">'BAC Pro-Oblig'!$G$31</definedName>
    <definedName name="BACPRO_Step_MoyG">'BAC Pro-Oblig'!$D$31</definedName>
    <definedName name="BACPRO_Step_NbF">'BAC Pro-Oblig'!$E$31</definedName>
    <definedName name="BACPRO_Step_NbG">'BAC Pro-Oblig'!$B$31</definedName>
    <definedName name="BACPRO_TT_MoyF">'BAC Pro-Oblig'!$G$32</definedName>
    <definedName name="BACPRO_TT_MoyG">'BAC Pro-Oblig'!$D$32</definedName>
    <definedName name="BACPRO_TT_NbF">'BAC Pro-Oblig'!$E$32</definedName>
    <definedName name="BACPRO_TT_NbG">'BAC Pro-Oblig'!$B$32</definedName>
    <definedName name="BACPRO_VB_MoyF">'BAC Pro-Oblig'!$G$33</definedName>
    <definedName name="BACPRO_VB_MoyG">'BAC Pro-Oblig'!$D$33</definedName>
    <definedName name="BACPRO_VB_NbF">'BAC Pro-Oblig'!$E$33</definedName>
    <definedName name="BACPRO_VB_NbG">'BAC Pro-Oblig'!$B$33</definedName>
    <definedName name="CAPBEP_ACADEMIE">'CAP-BEP - Oblig'!$D$3</definedName>
    <definedName name="CAPBEP_Acrosport_MoyF">'CAP-BEP - Oblig'!$G$7</definedName>
    <definedName name="CAPBEP_Acrosport_MoyG">'CAP-BEP - Oblig'!$D$7</definedName>
    <definedName name="CAPBEP_Acrosport_NbF">'CAP-BEP - Oblig'!$E$7</definedName>
    <definedName name="CAPBEP_Acrosport_NbG">'CAP-BEP - Oblig'!$B$7</definedName>
    <definedName name="CAPBEP_ArtsCirque_MoyF">'CAP-BEP - Oblig'!$G$8</definedName>
    <definedName name="CAPBEP_ArtsCirque_MoyG">'CAP-BEP - Oblig'!$D$8</definedName>
    <definedName name="CAPBEP_ArtsCirque_NbF">'CAP-BEP - Oblig'!$E$8</definedName>
    <definedName name="CAPBEP_ArtsCirque_NbG">'CAP-BEP - Oblig'!$B$8</definedName>
    <definedName name="CAPBEP_Badminton_MoyF">'CAP-BEP - Oblig'!$G$9</definedName>
    <definedName name="CAPBEP_Badminton_MoyG">'CAP-BEP - Oblig'!$D$9</definedName>
    <definedName name="CAPBEP_Badminton_NbF">'CAP-BEP - Oblig'!$E$9</definedName>
    <definedName name="CAPBEP_Badminton_NbG">'CAP-BEP - Oblig'!$B$9</definedName>
    <definedName name="CAPBEP_BB_MoyF">'CAP-BEP - Oblig'!$G$10</definedName>
    <definedName name="CAPBEP_BB_MoyG">'CAP-BEP - Oblig'!$D$10</definedName>
    <definedName name="CAPBEP_BB_NbF">'CAP-BEP - Oblig'!$E$10</definedName>
    <definedName name="CAPBEP_BB_NbG">'CAP-BEP - Oblig'!$B$10</definedName>
    <definedName name="CAPBEP_BF_MoyF">'CAP-BEP - Oblig'!$G$30</definedName>
    <definedName name="CAPBEP_BF_MoyG">'CAP-BEP - Oblig'!$D$30</definedName>
    <definedName name="CAPBEP_BF_NbF">'CAP-BEP - Oblig'!$E$30</definedName>
    <definedName name="CAPBEP_BF_NbG">'CAP-BEP - Oblig'!$B$30</definedName>
    <definedName name="CAPBEP_CO_MoyF">'CAP-BEP - Oblig'!$G$14</definedName>
    <definedName name="CAPBEP_CO_MoyG">'CAP-BEP - Oblig'!$D$14</definedName>
    <definedName name="CAPBEP_CO_NbF">'CAP-BEP - Oblig'!$E$14</definedName>
    <definedName name="CAPBEP_CO_NbG">'CAP-BEP - Oblig'!$B$14</definedName>
    <definedName name="CAPBEP_ControleAdapte_NbF">'CAP-BEP - Oblig'!$D$58</definedName>
    <definedName name="CAPBEP_ControleAdapte_NbG">'CAP-BEP - Oblig'!$B$58</definedName>
    <definedName name="CAPBEP_Danse_MoyF">'CAP-BEP - Oblig'!$G$16</definedName>
    <definedName name="CAPBEP_Danse_MoyG">'CAP-BEP - Oblig'!$D$16</definedName>
    <definedName name="CAPBEP_Danse_NbF">'CAP-BEP - Oblig'!$E$16</definedName>
    <definedName name="CAPBEP_Danse_NbG">'CAP-BEP - Oblig'!$B$16</definedName>
    <definedName name="CAPBEP_DemiFond_MoyF">'CAP-BEP - Oblig'!$G$11</definedName>
    <definedName name="CAPBEP_DemiFond_MoyG">'CAP-BEP - Oblig'!$D$11</definedName>
    <definedName name="CAPBEP_DemiFond_NbF">'CAP-BEP - Oblig'!$E$11</definedName>
    <definedName name="CAPBEP_DemiFond_NbG">'CAP-BEP - Oblig'!$B$11</definedName>
    <definedName name="CAPBEP_Disque_MoyF">'CAP-BEP - Oblig'!$G$22</definedName>
    <definedName name="CAPBEP_Disque_MoyG">'CAP-BEP - Oblig'!$D$22</definedName>
    <definedName name="CAPBEP_Disque_NbF">'CAP-BEP - Oblig'!$E$22</definedName>
    <definedName name="CAPBEP_Disque_NbG">'CAP-BEP - Oblig'!$B$22</definedName>
    <definedName name="CAPBEP_Duree_MoyF">'CAP-BEP - Oblig'!$G$15</definedName>
    <definedName name="CAPBEP_Duree_MoyG">'CAP-BEP - Oblig'!$D$15</definedName>
    <definedName name="CAPBEP_Duree_NbF">'CAP-BEP - Oblig'!$E$15</definedName>
    <definedName name="CAPBEP_Duree_NbG">'CAP-BEP - Oblig'!$B$15</definedName>
    <definedName name="CAPBEP_EpreuveAcad1_MoyF">'CAP-BEP - Oblig'!$G$39</definedName>
    <definedName name="CAPBEP_EpreuveAcad1_MoyG">'CAP-BEP - Oblig'!$D$39</definedName>
    <definedName name="CAPBEP_EpreuveAcad1_NbF">'CAP-BEP - Oblig'!$E$39</definedName>
    <definedName name="CAPBEP_EpreuveAcad1_NbG">'CAP-BEP - Oblig'!$B$39</definedName>
    <definedName name="CAPBEP_EpreuveAcad1_Nom">'CAP-BEP - Oblig'!$A$39</definedName>
    <definedName name="CAPBEP_EpreuveAcad2_MoyF">'CAP-BEP - Oblig'!$G$40</definedName>
    <definedName name="CAPBEP_EpreuveAcad2_MoyG">'CAP-BEP - Oblig'!$D$40</definedName>
    <definedName name="CAPBEP_EpreuveAcad2_NbF">'CAP-BEP - Oblig'!$E$40</definedName>
    <definedName name="CAPBEP_EpreuveAcad2_NbG">'CAP-BEP - Oblig'!$B$40</definedName>
    <definedName name="CAPBEP_EpreuveAcad2_Nom">'CAP-BEP - Oblig'!$A$40</definedName>
    <definedName name="CAPBEP_EpreuveAcad3_MoyF">'CAP-BEP - Oblig'!$G$41</definedName>
    <definedName name="CAPBEP_EpreuveAcad3_MoyG">'CAP-BEP - Oblig'!$D$41</definedName>
    <definedName name="CAPBEP_EpreuveAcad3_NbF">'CAP-BEP - Oblig'!$E$41</definedName>
    <definedName name="CAPBEP_EpreuveAcad3_NbG">'CAP-BEP - Oblig'!$B$41</definedName>
    <definedName name="CAPBEP_EpreuveAcad3_Nom">'CAP-BEP - Oblig'!$A$41</definedName>
    <definedName name="CAPBEP_EpreuveAcad4_MoyF">'CAP-BEP - Oblig'!$G$42</definedName>
    <definedName name="CAPBEP_EpreuveAcad4_MoyG">'CAP-BEP - Oblig'!$D$42</definedName>
    <definedName name="CAPBEP_EpreuveAcad4_NbF">'CAP-BEP - Oblig'!$E$42</definedName>
    <definedName name="CAPBEP_EpreuveAcad4_NbG">'CAP-BEP - Oblig'!$B$42</definedName>
    <definedName name="CAPBEP_EpreuveAcad4_Nom">'CAP-BEP - Oblig'!$A$42</definedName>
    <definedName name="CAPBEP_EpreuvesAdaptees_MoyF">'CAP-BEP - Oblig'!$G$48</definedName>
    <definedName name="CAPBEP_EpreuvesAdaptees_MoyG">'CAP-BEP - Oblig'!$D$48</definedName>
    <definedName name="CAPBEP_EpreuvesAdaptees_NbF">'CAP-BEP - Oblig'!$E$48</definedName>
    <definedName name="CAPBEP_EpreuvesAdaptees_NbG">'CAP-BEP - Oblig'!$B$48</definedName>
    <definedName name="CAPBEP_Escalade_MoyF">'CAP-BEP - Oblig'!$G$17</definedName>
    <definedName name="CAPBEP_Escalade_MoyG">'CAP-BEP - Oblig'!$D$17</definedName>
    <definedName name="CAPBEP_Escalade_NbF">'CAP-BEP - Oblig'!$E$17</definedName>
    <definedName name="CAPBEP_Escalade_NbG">'CAP-BEP - Oblig'!$B$17</definedName>
    <definedName name="CAPBEP_FB_MoyF">'CAP-BEP - Oblig'!$G$18</definedName>
    <definedName name="CAPBEP_FB_MoyG">'CAP-BEP - Oblig'!$D$18</definedName>
    <definedName name="CAPBEP_FB_NbF">'CAP-BEP - Oblig'!$E$18</definedName>
    <definedName name="CAPBEP_FB_NbG">'CAP-BEP - Oblig'!$B$18</definedName>
    <definedName name="CAPBEP_Gymnastique_MoyF">'CAP-BEP - Oblig'!$G$19</definedName>
    <definedName name="CAPBEP_Gymnastique_MoyG">'CAP-BEP - Oblig'!$D$19</definedName>
    <definedName name="CAPBEP_Gymnastique_NbF">'CAP-BEP - Oblig'!$E$19</definedName>
    <definedName name="CAPBEP_Gymnastique_NbG">'CAP-BEP - Oblig'!$B$19</definedName>
    <definedName name="CAPBEP_Haies_MoyF">'CAP-BEP - Oblig'!$G$12</definedName>
    <definedName name="CAPBEP_Haies_MoyG">'CAP-BEP - Oblig'!$D$12</definedName>
    <definedName name="CAPBEP_Haies_NbF">'CAP-BEP - Oblig'!$E$12</definedName>
    <definedName name="CAPBEP_Haies_NbG">'CAP-BEP - Oblig'!$B$12</definedName>
    <definedName name="CAPBEP_HB_MoyF">'CAP-BEP - Oblig'!$G$20</definedName>
    <definedName name="CAPBEP_HB_MoyG">'CAP-BEP - Oblig'!$D$20</definedName>
    <definedName name="CAPBEP_HB_NbF">'CAP-BEP - Oblig'!$E$20</definedName>
    <definedName name="CAPBEP_HB_NbG">'CAP-BEP - Oblig'!$B$20</definedName>
    <definedName name="CAPBEP_IINDispense_NbF">'CAP-BEP - Oblig'!$D$71</definedName>
    <definedName name="CAPBEP_IINDispense_NbG">'CAP-BEP - Oblig'!$B$71</definedName>
    <definedName name="CAPBEP_IINNote_MoyF">'CAP-BEP - Oblig'!$E$70</definedName>
    <definedName name="CAPBEP_IINNote_MoyG">'CAP-BEP - Oblig'!$C$70</definedName>
    <definedName name="CAPBEP_IINNote_NbF">'CAP-BEP - Oblig'!$D$70</definedName>
    <definedName name="CAPBEP_IINNote_NbG">'CAP-BEP - Oblig'!$B$70</definedName>
    <definedName name="CAPBEP_InaptesPartiels_NbF">'CAP-BEP - Oblig'!$D$60</definedName>
    <definedName name="CAPBEP_InaptesPartiels_NbG">'CAP-BEP - Oblig'!$B$60</definedName>
    <definedName name="CAPBEP_InaptesTotaux_NbF">'CAP-BEP - Oblig'!$D$59</definedName>
    <definedName name="CAPBEP_InaptesTotaux_NbG">'CAP-BEP - Oblig'!$B$59</definedName>
    <definedName name="CAPBEP_Javelot_MoyF">'CAP-BEP - Oblig'!$G$23</definedName>
    <definedName name="CAPBEP_Javelot_MoyG">'CAP-BEP - Oblig'!$D$23</definedName>
    <definedName name="CAPBEP_Javelot_NbF">'CAP-BEP - Oblig'!$E$23</definedName>
    <definedName name="CAPBEP_Javelot_NbG">'CAP-BEP - Oblig'!$B$23</definedName>
    <definedName name="CAPBEP_Judo_MoyF">'CAP-BEP - Oblig'!$G$21</definedName>
    <definedName name="CAPBEP_Judo_MoyG">'CAP-BEP - Oblig'!$D$21</definedName>
    <definedName name="CAPBEP_Judo_NbF">'CAP-BEP - Oblig'!$E$21</definedName>
    <definedName name="CAPBEP_Judo_NbG">'CAP-BEP - Oblig'!$B$21</definedName>
    <definedName name="CAPBEP_Musculation_MoyF">'CAP-BEP - Oblig'!$G$24</definedName>
    <definedName name="CAPBEP_Musculation_MoyG">'CAP-BEP - Oblig'!$D$24</definedName>
    <definedName name="CAPBEP_Musculation_NbF">'CAP-BEP - Oblig'!$E$24</definedName>
    <definedName name="CAPBEP_Musculation_NbG">'CAP-BEP - Oblig'!$B$24</definedName>
    <definedName name="CAPBEP_NatationVitesse_MoyF">'CAP-BEP - Oblig'!$G$26</definedName>
    <definedName name="CAPBEP_NatationVitesse_MoyG">'CAP-BEP - Oblig'!$D$26</definedName>
    <definedName name="CAPBEP_NatationVitesse_NbF">'CAP-BEP - Oblig'!$E$26</definedName>
    <definedName name="CAPBEP_NatationVitesse_NbG">'CAP-BEP - Oblig'!$B$26</definedName>
    <definedName name="CAPBEP_Pentabond_MoyF">'CAP-BEP - Oblig'!$G$29</definedName>
    <definedName name="CAPBEP_Pentabond_MoyG">'CAP-BEP - Oblig'!$D$29</definedName>
    <definedName name="CAPBEP_Pentabond_NbF">'CAP-BEP - Oblig'!$E$29</definedName>
    <definedName name="CAPBEP_Pentabond_NbG">'CAP-BEP - Oblig'!$B$29</definedName>
    <definedName name="CAPBEP_ProtocoleStandard_NbF">'CAP-BEP - Oblig'!$D$61</definedName>
    <definedName name="CAPBEP_ProtocoleStandard_NbG">'CAP-BEP - Oblig'!$B$61</definedName>
    <definedName name="CAPBEP_RelaisVitesse_MoyF">'CAP-BEP - Oblig'!$G$13</definedName>
    <definedName name="CAPBEP_RelaisVitesse_MoyG">'CAP-BEP - Oblig'!$D$13</definedName>
    <definedName name="CAPBEP_RelaisVitesse_NbF">'CAP-BEP - Oblig'!$E$13</definedName>
    <definedName name="CAPBEP_RelaisVitesse_NbG">'CAP-BEP - Oblig'!$B$13</definedName>
    <definedName name="CAPBEP_Rugby_MoyF">'CAP-BEP - Oblig'!$G$27</definedName>
    <definedName name="CAPBEP_Rugby_MoyG">'CAP-BEP - Oblig'!$D$27</definedName>
    <definedName name="CAPBEP_Rugby_NbF">'CAP-BEP - Oblig'!$E$27</definedName>
    <definedName name="CAPBEP_Rugby_NbG">'CAP-BEP - Oblig'!$B$27</definedName>
    <definedName name="CAPBEP_SautCheval_MoyF">'CAP-BEP - Oblig'!$G$28</definedName>
    <definedName name="CAPBEP_SautCheval_MoyG">'CAP-BEP - Oblig'!$D$28</definedName>
    <definedName name="CAPBEP_SautCheval_NbF">'CAP-BEP - Oblig'!$E$28</definedName>
    <definedName name="CAPBEP_SautCheval_NbG">'CAP-BEP - Oblig'!$B$28</definedName>
    <definedName name="CAPBEP_Sauvetage_MoyF">'CAP-BEP - Oblig'!$G$25</definedName>
    <definedName name="CAPBEP_Sauvetage_MoyG">'CAP-BEP - Oblig'!$D$25</definedName>
    <definedName name="CAPBEP_Sauvetage_NbF">'CAP-BEP - Oblig'!$E$25</definedName>
    <definedName name="CAPBEP_Sauvetage_NbG">'CAP-BEP - Oblig'!$B$25</definedName>
    <definedName name="CAPBEP_Step_MoyF">'CAP-BEP - Oblig'!$G$31</definedName>
    <definedName name="CAPBEP_Step_MoyG">'CAP-BEP - Oblig'!$D$31</definedName>
    <definedName name="CAPBEP_Step_NbF">'CAP-BEP - Oblig'!$E$31</definedName>
    <definedName name="CAPBEP_Step_NbG">'CAP-BEP - Oblig'!$B$31</definedName>
    <definedName name="CAPBEP_TT_MoyF">'CAP-BEP - Oblig'!$G$32</definedName>
    <definedName name="CAPBEP_TT_MoyG">'CAP-BEP - Oblig'!$D$32</definedName>
    <definedName name="CAPBEP_TT_NbF">'CAP-BEP - Oblig'!$E$32</definedName>
    <definedName name="CAPBEP_TT_NbG">'CAP-BEP - Oblig'!$B$32</definedName>
    <definedName name="CAPBEP_VB_MoyF">'CAP-BEP - Oblig'!$G$33</definedName>
    <definedName name="CAPBEP_VB_MoyG">'CAP-BEP - Oblig'!$D$33</definedName>
    <definedName name="CAPBEP_VB_NbF">'CAP-BEP - Oblig'!$E$33</definedName>
    <definedName name="CAPBEP_VB_NbG">'CAP-BEP - Oblig'!$B$33</definedName>
  </definedNames>
  <calcPr calcId="179021"/>
</workbook>
</file>

<file path=xl/calcChain.xml><?xml version="1.0" encoding="utf-8"?>
<calcChain xmlns="http://schemas.openxmlformats.org/spreadsheetml/2006/main">
  <c r="H87" i="17" l="1"/>
  <c r="I87" i="17" s="1"/>
  <c r="F87" i="17"/>
  <c r="C87" i="17"/>
  <c r="H86" i="17"/>
  <c r="I86" i="17" s="1"/>
  <c r="H87" i="16"/>
  <c r="H86" i="16"/>
  <c r="H91" i="11"/>
  <c r="H90" i="11"/>
  <c r="C86" i="17" l="1"/>
  <c r="F86" i="17"/>
  <c r="F66" i="17"/>
  <c r="F66" i="16"/>
  <c r="F70" i="11"/>
  <c r="E70" i="11"/>
  <c r="C70" i="11"/>
  <c r="E12" i="18" l="1"/>
  <c r="G12" i="18" s="1"/>
  <c r="B12" i="18"/>
  <c r="D12" i="18" s="1"/>
  <c r="H11" i="18"/>
  <c r="I11" i="18" s="1"/>
  <c r="F11" i="18"/>
  <c r="C11" i="18"/>
  <c r="H10" i="18"/>
  <c r="F10" i="18"/>
  <c r="C10" i="18"/>
  <c r="H9" i="18"/>
  <c r="J9" i="18" s="1"/>
  <c r="F9" i="18"/>
  <c r="C9" i="18"/>
  <c r="H8" i="18"/>
  <c r="J8" i="18" s="1"/>
  <c r="F8" i="18"/>
  <c r="C8" i="18"/>
  <c r="H7" i="18"/>
  <c r="F7" i="18"/>
  <c r="C7" i="18"/>
  <c r="C12" i="18" l="1"/>
  <c r="J11" i="18"/>
  <c r="J10" i="18"/>
  <c r="F12" i="18"/>
  <c r="J7" i="18"/>
  <c r="H12" i="18"/>
  <c r="I10" i="18" s="1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I9" i="18" l="1"/>
  <c r="I8" i="18"/>
  <c r="I7" i="18"/>
  <c r="I12" i="18" s="1"/>
  <c r="J12" i="18"/>
  <c r="E84" i="17"/>
  <c r="G84" i="17" s="1"/>
  <c r="B84" i="17"/>
  <c r="C83" i="17" s="1"/>
  <c r="H83" i="17"/>
  <c r="F83" i="17"/>
  <c r="H82" i="17"/>
  <c r="F82" i="17"/>
  <c r="C82" i="17"/>
  <c r="H81" i="17"/>
  <c r="J81" i="17" s="1"/>
  <c r="F81" i="17"/>
  <c r="C81" i="17"/>
  <c r="H80" i="17"/>
  <c r="J80" i="17" s="1"/>
  <c r="F80" i="17"/>
  <c r="C80" i="17"/>
  <c r="H79" i="17"/>
  <c r="F79" i="17"/>
  <c r="F71" i="17"/>
  <c r="G70" i="17"/>
  <c r="F70" i="17"/>
  <c r="D62" i="17"/>
  <c r="B62" i="17"/>
  <c r="F61" i="17"/>
  <c r="F60" i="17"/>
  <c r="F59" i="17"/>
  <c r="F58" i="17"/>
  <c r="G49" i="17"/>
  <c r="E49" i="17"/>
  <c r="D49" i="17"/>
  <c r="B49" i="17"/>
  <c r="H48" i="17"/>
  <c r="H49" i="17" s="1"/>
  <c r="E43" i="17"/>
  <c r="G43" i="17" s="1"/>
  <c r="B43" i="17"/>
  <c r="D43" i="17" s="1"/>
  <c r="H42" i="17"/>
  <c r="J42" i="17" s="1"/>
  <c r="H41" i="17"/>
  <c r="J41" i="17" s="1"/>
  <c r="H40" i="17"/>
  <c r="J40" i="17" s="1"/>
  <c r="H39" i="17"/>
  <c r="J39" i="17" s="1"/>
  <c r="E34" i="17"/>
  <c r="E53" i="17" s="1"/>
  <c r="B34" i="17"/>
  <c r="H33" i="17"/>
  <c r="J33" i="17" s="1"/>
  <c r="H32" i="17"/>
  <c r="J32" i="17" s="1"/>
  <c r="H31" i="17"/>
  <c r="J31" i="17" s="1"/>
  <c r="H30" i="17"/>
  <c r="J30" i="17" s="1"/>
  <c r="H29" i="17"/>
  <c r="J29" i="17" s="1"/>
  <c r="H28" i="17"/>
  <c r="J28" i="17" s="1"/>
  <c r="H27" i="17"/>
  <c r="J27" i="17" s="1"/>
  <c r="H26" i="17"/>
  <c r="J26" i="17" s="1"/>
  <c r="H25" i="17"/>
  <c r="J25" i="17" s="1"/>
  <c r="H24" i="17"/>
  <c r="J24" i="17" s="1"/>
  <c r="H23" i="17"/>
  <c r="J23" i="17" s="1"/>
  <c r="H22" i="17"/>
  <c r="J22" i="17" s="1"/>
  <c r="H21" i="17"/>
  <c r="J21" i="17" s="1"/>
  <c r="H20" i="17"/>
  <c r="J20" i="17" s="1"/>
  <c r="H19" i="17"/>
  <c r="J19" i="17" s="1"/>
  <c r="H18" i="17"/>
  <c r="J18" i="17" s="1"/>
  <c r="H17" i="17"/>
  <c r="J17" i="17" s="1"/>
  <c r="H16" i="17"/>
  <c r="H15" i="17"/>
  <c r="J15" i="17" s="1"/>
  <c r="H14" i="17"/>
  <c r="J14" i="17" s="1"/>
  <c r="H13" i="17"/>
  <c r="J13" i="17" s="1"/>
  <c r="H12" i="17"/>
  <c r="H11" i="17"/>
  <c r="J11" i="17" s="1"/>
  <c r="H10" i="17"/>
  <c r="J10" i="17" s="1"/>
  <c r="H9" i="17"/>
  <c r="J9" i="17" s="1"/>
  <c r="H8" i="17"/>
  <c r="H7" i="17"/>
  <c r="E67" i="15"/>
  <c r="G67" i="15" s="1"/>
  <c r="B67" i="15"/>
  <c r="C66" i="15" s="1"/>
  <c r="H66" i="15"/>
  <c r="J66" i="15" s="1"/>
  <c r="F66" i="15"/>
  <c r="H65" i="15"/>
  <c r="J65" i="15" s="1"/>
  <c r="C65" i="15"/>
  <c r="H64" i="15"/>
  <c r="J64" i="15" s="1"/>
  <c r="C64" i="15"/>
  <c r="H63" i="15"/>
  <c r="J63" i="15" s="1"/>
  <c r="H62" i="15"/>
  <c r="J62" i="15" s="1"/>
  <c r="H61" i="15"/>
  <c r="J61" i="15" s="1"/>
  <c r="H60" i="15"/>
  <c r="J60" i="15" s="1"/>
  <c r="H59" i="15"/>
  <c r="J59" i="15" s="1"/>
  <c r="H58" i="15"/>
  <c r="J58" i="15" s="1"/>
  <c r="H57" i="15"/>
  <c r="J57" i="15" s="1"/>
  <c r="H56" i="15"/>
  <c r="J56" i="15" s="1"/>
  <c r="H55" i="15"/>
  <c r="J55" i="15" s="1"/>
  <c r="H54" i="15"/>
  <c r="E84" i="16"/>
  <c r="F82" i="16" s="1"/>
  <c r="B84" i="16"/>
  <c r="D84" i="16" s="1"/>
  <c r="H83" i="16"/>
  <c r="J83" i="16" s="1"/>
  <c r="H82" i="16"/>
  <c r="J82" i="16" s="1"/>
  <c r="H81" i="16"/>
  <c r="H80" i="16"/>
  <c r="J80" i="16" s="1"/>
  <c r="H79" i="16"/>
  <c r="J79" i="16" s="1"/>
  <c r="F71" i="16"/>
  <c r="G70" i="16"/>
  <c r="F70" i="16"/>
  <c r="D62" i="16"/>
  <c r="B62" i="16"/>
  <c r="F61" i="16"/>
  <c r="F60" i="16"/>
  <c r="F59" i="16"/>
  <c r="F58" i="16"/>
  <c r="G49" i="16"/>
  <c r="E49" i="16"/>
  <c r="D49" i="16"/>
  <c r="B49" i="16"/>
  <c r="H48" i="16"/>
  <c r="H49" i="16" s="1"/>
  <c r="E43" i="16"/>
  <c r="G43" i="16" s="1"/>
  <c r="B43" i="16"/>
  <c r="D43" i="16" s="1"/>
  <c r="H42" i="16"/>
  <c r="H41" i="16"/>
  <c r="J41" i="16" s="1"/>
  <c r="H40" i="16"/>
  <c r="J40" i="16" s="1"/>
  <c r="H39" i="16"/>
  <c r="E34" i="16"/>
  <c r="G34" i="16" s="1"/>
  <c r="B34" i="16"/>
  <c r="H33" i="16"/>
  <c r="J33" i="16" s="1"/>
  <c r="H32" i="16"/>
  <c r="J32" i="16" s="1"/>
  <c r="H31" i="16"/>
  <c r="J31" i="16" s="1"/>
  <c r="H30" i="16"/>
  <c r="H29" i="16"/>
  <c r="J29" i="16" s="1"/>
  <c r="H28" i="16"/>
  <c r="J28" i="16" s="1"/>
  <c r="H27" i="16"/>
  <c r="J27" i="16" s="1"/>
  <c r="H26" i="16"/>
  <c r="H25" i="16"/>
  <c r="J25" i="16" s="1"/>
  <c r="H24" i="16"/>
  <c r="J24" i="16" s="1"/>
  <c r="H23" i="16"/>
  <c r="J23" i="16" s="1"/>
  <c r="H22" i="16"/>
  <c r="H21" i="16"/>
  <c r="J21" i="16" s="1"/>
  <c r="H20" i="16"/>
  <c r="J20" i="16" s="1"/>
  <c r="H19" i="16"/>
  <c r="J19" i="16" s="1"/>
  <c r="H18" i="16"/>
  <c r="H17" i="16"/>
  <c r="J17" i="16" s="1"/>
  <c r="H16" i="16"/>
  <c r="J16" i="16" s="1"/>
  <c r="H15" i="16"/>
  <c r="J15" i="16" s="1"/>
  <c r="H14" i="16"/>
  <c r="H13" i="16"/>
  <c r="J13" i="16" s="1"/>
  <c r="H12" i="16"/>
  <c r="J12" i="16" s="1"/>
  <c r="H11" i="16"/>
  <c r="J11" i="16" s="1"/>
  <c r="H10" i="16"/>
  <c r="H9" i="16"/>
  <c r="J9" i="16" s="1"/>
  <c r="H8" i="16"/>
  <c r="J8" i="16" s="1"/>
  <c r="H7" i="16"/>
  <c r="J7" i="16" s="1"/>
  <c r="C80" i="16" l="1"/>
  <c r="D84" i="17"/>
  <c r="E61" i="17"/>
  <c r="E66" i="17"/>
  <c r="C59" i="17"/>
  <c r="C66" i="17"/>
  <c r="C59" i="16"/>
  <c r="C66" i="16"/>
  <c r="E60" i="16"/>
  <c r="E66" i="16"/>
  <c r="F84" i="17"/>
  <c r="J82" i="17"/>
  <c r="J83" i="17"/>
  <c r="H84" i="17"/>
  <c r="I81" i="17" s="1"/>
  <c r="D67" i="15"/>
  <c r="F62" i="17"/>
  <c r="C60" i="17"/>
  <c r="C61" i="17"/>
  <c r="C58" i="17"/>
  <c r="J48" i="17"/>
  <c r="J49" i="17" s="1"/>
  <c r="H34" i="17"/>
  <c r="G34" i="17"/>
  <c r="G53" i="17" s="1"/>
  <c r="F65" i="15"/>
  <c r="F64" i="15"/>
  <c r="C61" i="15"/>
  <c r="F63" i="15"/>
  <c r="C63" i="15"/>
  <c r="F62" i="15"/>
  <c r="C59" i="15"/>
  <c r="F61" i="15"/>
  <c r="F58" i="15"/>
  <c r="F59" i="15"/>
  <c r="C55" i="15"/>
  <c r="F60" i="15"/>
  <c r="C56" i="15"/>
  <c r="C60" i="15"/>
  <c r="F55" i="15"/>
  <c r="F56" i="15"/>
  <c r="C54" i="15"/>
  <c r="C57" i="15"/>
  <c r="F57" i="15"/>
  <c r="F54" i="15"/>
  <c r="E59" i="16"/>
  <c r="E58" i="16"/>
  <c r="J79" i="17"/>
  <c r="B53" i="17"/>
  <c r="C23" i="17" s="1"/>
  <c r="H43" i="17"/>
  <c r="C41" i="17"/>
  <c r="C42" i="17"/>
  <c r="J7" i="17"/>
  <c r="D34" i="17"/>
  <c r="E61" i="16"/>
  <c r="B53" i="16"/>
  <c r="C9" i="16" s="1"/>
  <c r="F48" i="17"/>
  <c r="F49" i="17" s="1"/>
  <c r="F40" i="17"/>
  <c r="F32" i="17"/>
  <c r="F28" i="17"/>
  <c r="F24" i="17"/>
  <c r="F20" i="17"/>
  <c r="F16" i="17"/>
  <c r="F12" i="17"/>
  <c r="F8" i="17"/>
  <c r="F26" i="17"/>
  <c r="F22" i="17"/>
  <c r="F18" i="17"/>
  <c r="F14" i="17"/>
  <c r="F10" i="17"/>
  <c r="F41" i="17"/>
  <c r="F33" i="17"/>
  <c r="F21" i="17"/>
  <c r="F9" i="17"/>
  <c r="F39" i="17"/>
  <c r="F31" i="17"/>
  <c r="F27" i="17"/>
  <c r="F23" i="17"/>
  <c r="F19" i="17"/>
  <c r="F15" i="17"/>
  <c r="F11" i="17"/>
  <c r="F7" i="17"/>
  <c r="F42" i="17"/>
  <c r="F30" i="17"/>
  <c r="F29" i="17"/>
  <c r="F25" i="17"/>
  <c r="F17" i="17"/>
  <c r="F13" i="17"/>
  <c r="C39" i="17"/>
  <c r="J8" i="17"/>
  <c r="J12" i="17"/>
  <c r="J16" i="17"/>
  <c r="E58" i="17"/>
  <c r="E59" i="17"/>
  <c r="E60" i="17"/>
  <c r="C79" i="17"/>
  <c r="C84" i="17" s="1"/>
  <c r="I80" i="17"/>
  <c r="I66" i="15"/>
  <c r="H67" i="15"/>
  <c r="I55" i="15" s="1"/>
  <c r="J54" i="15"/>
  <c r="C58" i="15"/>
  <c r="C62" i="15"/>
  <c r="C61" i="16"/>
  <c r="C79" i="16"/>
  <c r="D34" i="16"/>
  <c r="C58" i="16"/>
  <c r="F62" i="16"/>
  <c r="C60" i="16"/>
  <c r="J48" i="16"/>
  <c r="J49" i="16" s="1"/>
  <c r="H84" i="16"/>
  <c r="I79" i="16" s="1"/>
  <c r="C83" i="16"/>
  <c r="J18" i="16"/>
  <c r="J22" i="16"/>
  <c r="J42" i="16"/>
  <c r="J10" i="16"/>
  <c r="J26" i="16"/>
  <c r="F81" i="16"/>
  <c r="F83" i="16"/>
  <c r="F79" i="16"/>
  <c r="G84" i="16"/>
  <c r="F80" i="16"/>
  <c r="J14" i="16"/>
  <c r="J30" i="16"/>
  <c r="J81" i="16"/>
  <c r="H34" i="16"/>
  <c r="H43" i="16"/>
  <c r="E53" i="16"/>
  <c r="G53" i="16" s="1"/>
  <c r="C81" i="16"/>
  <c r="J39" i="16"/>
  <c r="C82" i="16"/>
  <c r="J23" i="15"/>
  <c r="J25" i="15"/>
  <c r="F75" i="11"/>
  <c r="F74" i="11"/>
  <c r="F65" i="11"/>
  <c r="F64" i="11"/>
  <c r="F63" i="11"/>
  <c r="F62" i="11"/>
  <c r="G70" i="11" s="1"/>
  <c r="D66" i="11"/>
  <c r="E65" i="11" s="1"/>
  <c r="J84" i="17" l="1"/>
  <c r="I82" i="17"/>
  <c r="I83" i="17"/>
  <c r="I79" i="17"/>
  <c r="C62" i="17"/>
  <c r="G60" i="17"/>
  <c r="G66" i="17"/>
  <c r="G60" i="16"/>
  <c r="G66" i="16"/>
  <c r="G61" i="17"/>
  <c r="H53" i="17"/>
  <c r="I16" i="17" s="1"/>
  <c r="G58" i="17"/>
  <c r="G59" i="17"/>
  <c r="E62" i="16"/>
  <c r="G58" i="16"/>
  <c r="C39" i="16"/>
  <c r="C48" i="17"/>
  <c r="C49" i="17" s="1"/>
  <c r="C7" i="17"/>
  <c r="C40" i="17"/>
  <c r="C43" i="17" s="1"/>
  <c r="J43" i="17"/>
  <c r="C31" i="17"/>
  <c r="C33" i="17"/>
  <c r="C27" i="17"/>
  <c r="C32" i="17"/>
  <c r="C29" i="17"/>
  <c r="C30" i="17"/>
  <c r="C19" i="17"/>
  <c r="C28" i="17"/>
  <c r="C24" i="17"/>
  <c r="C26" i="17"/>
  <c r="C25" i="17"/>
  <c r="C13" i="17"/>
  <c r="C22" i="17"/>
  <c r="C21" i="17"/>
  <c r="C20" i="17"/>
  <c r="C17" i="17"/>
  <c r="C15" i="17"/>
  <c r="C18" i="17"/>
  <c r="C12" i="17"/>
  <c r="C9" i="17"/>
  <c r="C16" i="17"/>
  <c r="C11" i="17"/>
  <c r="C14" i="17"/>
  <c r="D53" i="17"/>
  <c r="C8" i="17"/>
  <c r="C10" i="17"/>
  <c r="I63" i="15"/>
  <c r="I62" i="15"/>
  <c r="I59" i="15"/>
  <c r="F67" i="15"/>
  <c r="I58" i="15"/>
  <c r="J67" i="15"/>
  <c r="C62" i="16"/>
  <c r="C42" i="16"/>
  <c r="C48" i="16"/>
  <c r="C49" i="16" s="1"/>
  <c r="C41" i="16"/>
  <c r="C40" i="16"/>
  <c r="C32" i="16"/>
  <c r="C33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4" i="16"/>
  <c r="C11" i="16"/>
  <c r="C16" i="16"/>
  <c r="C15" i="16"/>
  <c r="C13" i="16"/>
  <c r="C10" i="16"/>
  <c r="C12" i="16"/>
  <c r="C8" i="16"/>
  <c r="C7" i="16"/>
  <c r="D53" i="16"/>
  <c r="C67" i="15"/>
  <c r="J34" i="17"/>
  <c r="G59" i="16"/>
  <c r="J34" i="16"/>
  <c r="F43" i="17"/>
  <c r="I28" i="17"/>
  <c r="E62" i="17"/>
  <c r="F34" i="17"/>
  <c r="E63" i="11"/>
  <c r="I64" i="15"/>
  <c r="I60" i="15"/>
  <c r="I56" i="15"/>
  <c r="I61" i="15"/>
  <c r="I65" i="15"/>
  <c r="I57" i="15"/>
  <c r="I54" i="15"/>
  <c r="E62" i="11"/>
  <c r="J24" i="15"/>
  <c r="E64" i="11"/>
  <c r="F84" i="16"/>
  <c r="J43" i="16"/>
  <c r="I83" i="16"/>
  <c r="I80" i="16"/>
  <c r="G61" i="16"/>
  <c r="I82" i="16"/>
  <c r="J84" i="16"/>
  <c r="C84" i="16"/>
  <c r="I81" i="16"/>
  <c r="F42" i="16"/>
  <c r="F30" i="16"/>
  <c r="F26" i="16"/>
  <c r="F22" i="16"/>
  <c r="F18" i="16"/>
  <c r="F14" i="16"/>
  <c r="F10" i="16"/>
  <c r="F48" i="16"/>
  <c r="F49" i="16" s="1"/>
  <c r="F24" i="16"/>
  <c r="F12" i="16"/>
  <c r="F8" i="16"/>
  <c r="F41" i="16"/>
  <c r="F33" i="16"/>
  <c r="F29" i="16"/>
  <c r="F25" i="16"/>
  <c r="F21" i="16"/>
  <c r="F17" i="16"/>
  <c r="F13" i="16"/>
  <c r="F9" i="16"/>
  <c r="F40" i="16"/>
  <c r="F32" i="16"/>
  <c r="F28" i="16"/>
  <c r="F20" i="16"/>
  <c r="F16" i="16"/>
  <c r="F27" i="16"/>
  <c r="F11" i="16"/>
  <c r="F23" i="16"/>
  <c r="F7" i="16"/>
  <c r="F39" i="16"/>
  <c r="F19" i="16"/>
  <c r="F31" i="16"/>
  <c r="F15" i="16"/>
  <c r="H53" i="16"/>
  <c r="J22" i="15"/>
  <c r="F66" i="11"/>
  <c r="G74" i="11"/>
  <c r="H52" i="11"/>
  <c r="D53" i="11"/>
  <c r="I42" i="17" l="1"/>
  <c r="I84" i="17"/>
  <c r="I31" i="17"/>
  <c r="I12" i="17"/>
  <c r="I29" i="17"/>
  <c r="I19" i="17"/>
  <c r="I21" i="17"/>
  <c r="I20" i="17"/>
  <c r="I26" i="17"/>
  <c r="I27" i="17"/>
  <c r="I25" i="17"/>
  <c r="I24" i="17"/>
  <c r="I30" i="17"/>
  <c r="I84" i="16"/>
  <c r="I40" i="17"/>
  <c r="I33" i="17"/>
  <c r="I32" i="17"/>
  <c r="I48" i="17"/>
  <c r="I49" i="17" s="1"/>
  <c r="I41" i="17"/>
  <c r="I10" i="17"/>
  <c r="I8" i="17"/>
  <c r="I9" i="17"/>
  <c r="I11" i="17"/>
  <c r="I14" i="17"/>
  <c r="I7" i="17"/>
  <c r="I13" i="17"/>
  <c r="I18" i="17"/>
  <c r="I23" i="17"/>
  <c r="I15" i="17"/>
  <c r="I17" i="17"/>
  <c r="I39" i="17"/>
  <c r="I43" i="17" s="1"/>
  <c r="I22" i="17"/>
  <c r="G62" i="17"/>
  <c r="J53" i="17"/>
  <c r="G62" i="16"/>
  <c r="C43" i="16"/>
  <c r="C34" i="17"/>
  <c r="C53" i="17" s="1"/>
  <c r="I67" i="15"/>
  <c r="C34" i="16"/>
  <c r="J53" i="16"/>
  <c r="F53" i="17"/>
  <c r="F43" i="16"/>
  <c r="F34" i="16"/>
  <c r="I32" i="16"/>
  <c r="I28" i="16"/>
  <c r="I24" i="16"/>
  <c r="I20" i="16"/>
  <c r="I16" i="16"/>
  <c r="I12" i="16"/>
  <c r="I8" i="16"/>
  <c r="I25" i="16"/>
  <c r="I9" i="16"/>
  <c r="I41" i="16"/>
  <c r="I21" i="16"/>
  <c r="I33" i="16"/>
  <c r="I17" i="16"/>
  <c r="I29" i="16"/>
  <c r="I13" i="16"/>
  <c r="I31" i="16"/>
  <c r="I40" i="16"/>
  <c r="I30" i="16"/>
  <c r="I19" i="16"/>
  <c r="I48" i="16"/>
  <c r="I49" i="16" s="1"/>
  <c r="I18" i="16"/>
  <c r="I10" i="16"/>
  <c r="I7" i="16"/>
  <c r="I23" i="16"/>
  <c r="I22" i="16"/>
  <c r="I42" i="16"/>
  <c r="I11" i="16"/>
  <c r="I27" i="16"/>
  <c r="I39" i="16"/>
  <c r="I15" i="16"/>
  <c r="I26" i="16"/>
  <c r="I14" i="16"/>
  <c r="G65" i="11"/>
  <c r="G64" i="11"/>
  <c r="G62" i="11"/>
  <c r="G63" i="11"/>
  <c r="E44" i="15"/>
  <c r="F39" i="15" s="1"/>
  <c r="B44" i="15"/>
  <c r="D44" i="15" s="1"/>
  <c r="H43" i="15"/>
  <c r="J43" i="15" s="1"/>
  <c r="H39" i="15"/>
  <c r="H40" i="15"/>
  <c r="J40" i="15" s="1"/>
  <c r="H41" i="15"/>
  <c r="H42" i="15"/>
  <c r="J42" i="15" s="1"/>
  <c r="F43" i="15"/>
  <c r="F42" i="15"/>
  <c r="J41" i="15"/>
  <c r="C39" i="15"/>
  <c r="E33" i="15"/>
  <c r="G33" i="15" s="1"/>
  <c r="B33" i="15"/>
  <c r="F27" i="15" s="1"/>
  <c r="H32" i="15"/>
  <c r="J32" i="15" s="1"/>
  <c r="C32" i="15"/>
  <c r="J30" i="15"/>
  <c r="J28" i="15"/>
  <c r="J26" i="15"/>
  <c r="J20" i="15"/>
  <c r="J18" i="15"/>
  <c r="J16" i="15"/>
  <c r="J14" i="15"/>
  <c r="J12" i="15"/>
  <c r="J10" i="15"/>
  <c r="C10" i="15"/>
  <c r="H9" i="15"/>
  <c r="J9" i="15" s="1"/>
  <c r="H6" i="15"/>
  <c r="H7" i="15"/>
  <c r="J7" i="15" s="1"/>
  <c r="H8" i="15"/>
  <c r="J8" i="15" s="1"/>
  <c r="G53" i="11"/>
  <c r="E53" i="11"/>
  <c r="B53" i="11"/>
  <c r="J13" i="15"/>
  <c r="J21" i="15"/>
  <c r="J11" i="15"/>
  <c r="J19" i="15"/>
  <c r="J31" i="15"/>
  <c r="E88" i="11"/>
  <c r="F86" i="11" s="1"/>
  <c r="B88" i="11"/>
  <c r="C87" i="11" s="1"/>
  <c r="H87" i="11"/>
  <c r="J87" i="11" s="1"/>
  <c r="H83" i="11"/>
  <c r="J83" i="11" s="1"/>
  <c r="H84" i="11"/>
  <c r="J84" i="11" s="1"/>
  <c r="H85" i="11"/>
  <c r="J85" i="11" s="1"/>
  <c r="H86" i="11"/>
  <c r="J86" i="11" s="1"/>
  <c r="E47" i="11"/>
  <c r="G47" i="11" s="1"/>
  <c r="B47" i="11"/>
  <c r="D47" i="11" s="1"/>
  <c r="H46" i="11"/>
  <c r="J46" i="11" s="1"/>
  <c r="H43" i="11"/>
  <c r="J43" i="11" s="1"/>
  <c r="H44" i="11"/>
  <c r="J44" i="11" s="1"/>
  <c r="H45" i="11"/>
  <c r="J45" i="11" s="1"/>
  <c r="H7" i="11"/>
  <c r="H8" i="11"/>
  <c r="J8" i="11" s="1"/>
  <c r="H9" i="11"/>
  <c r="J9" i="11" s="1"/>
  <c r="H10" i="11"/>
  <c r="J10" i="11" s="1"/>
  <c r="H11" i="11"/>
  <c r="J11" i="11" s="1"/>
  <c r="H12" i="11"/>
  <c r="J12" i="11" s="1"/>
  <c r="H13" i="11"/>
  <c r="J13" i="11" s="1"/>
  <c r="H14" i="11"/>
  <c r="J14" i="11" s="1"/>
  <c r="H15" i="11"/>
  <c r="J15" i="11" s="1"/>
  <c r="H16" i="11"/>
  <c r="J16" i="11" s="1"/>
  <c r="H17" i="11"/>
  <c r="J17" i="11" s="1"/>
  <c r="H18" i="11"/>
  <c r="J18" i="11" s="1"/>
  <c r="H19" i="11"/>
  <c r="J19" i="11" s="1"/>
  <c r="H20" i="11"/>
  <c r="J20" i="11" s="1"/>
  <c r="H21" i="11"/>
  <c r="J21" i="11" s="1"/>
  <c r="H22" i="11"/>
  <c r="J22" i="11" s="1"/>
  <c r="H23" i="11"/>
  <c r="J23" i="11" s="1"/>
  <c r="H24" i="11"/>
  <c r="J24" i="11" s="1"/>
  <c r="H25" i="11"/>
  <c r="J25" i="11" s="1"/>
  <c r="H26" i="11"/>
  <c r="J26" i="11" s="1"/>
  <c r="H27" i="11"/>
  <c r="J27" i="11" s="1"/>
  <c r="H28" i="11"/>
  <c r="J28" i="11" s="1"/>
  <c r="H29" i="11"/>
  <c r="J29" i="11" s="1"/>
  <c r="H30" i="11"/>
  <c r="J30" i="11" s="1"/>
  <c r="H31" i="11"/>
  <c r="J31" i="11" s="1"/>
  <c r="H32" i="11"/>
  <c r="J32" i="11" s="1"/>
  <c r="H33" i="11"/>
  <c r="J33" i="11" s="1"/>
  <c r="H34" i="11"/>
  <c r="J34" i="11" s="1"/>
  <c r="H35" i="11"/>
  <c r="J35" i="11" s="1"/>
  <c r="H36" i="11"/>
  <c r="J36" i="11" s="1"/>
  <c r="H37" i="11"/>
  <c r="J37" i="11" s="1"/>
  <c r="E38" i="11"/>
  <c r="G38" i="11" s="1"/>
  <c r="B38" i="11"/>
  <c r="D38" i="11" s="1"/>
  <c r="F20" i="10"/>
  <c r="G20" i="10" s="1"/>
  <c r="F13" i="10"/>
  <c r="G13" i="10" s="1"/>
  <c r="F6" i="10"/>
  <c r="G6" i="10" s="1"/>
  <c r="I34" i="17" l="1"/>
  <c r="C84" i="11"/>
  <c r="F14" i="15"/>
  <c r="F26" i="15"/>
  <c r="F31" i="15"/>
  <c r="C31" i="15"/>
  <c r="C8" i="15"/>
  <c r="C11" i="15"/>
  <c r="C19" i="15"/>
  <c r="C9" i="15"/>
  <c r="F16" i="15"/>
  <c r="C13" i="15"/>
  <c r="C21" i="15"/>
  <c r="C29" i="15"/>
  <c r="F9" i="15"/>
  <c r="F11" i="15"/>
  <c r="C17" i="15"/>
  <c r="F19" i="15"/>
  <c r="F29" i="15"/>
  <c r="C7" i="15"/>
  <c r="C15" i="15"/>
  <c r="F17" i="15"/>
  <c r="C27" i="15"/>
  <c r="F30" i="15"/>
  <c r="C6" i="15"/>
  <c r="C14" i="15"/>
  <c r="C16" i="15"/>
  <c r="C26" i="15"/>
  <c r="C28" i="15"/>
  <c r="C30" i="15"/>
  <c r="C12" i="15"/>
  <c r="C18" i="15"/>
  <c r="C20" i="15"/>
  <c r="F28" i="15"/>
  <c r="F18" i="15"/>
  <c r="F21" i="15"/>
  <c r="F12" i="15"/>
  <c r="F15" i="15"/>
  <c r="F13" i="15"/>
  <c r="F10" i="15"/>
  <c r="F20" i="15"/>
  <c r="C53" i="16"/>
  <c r="F41" i="15"/>
  <c r="F44" i="15" s="1"/>
  <c r="G44" i="15"/>
  <c r="H33" i="15"/>
  <c r="I31" i="15" s="1"/>
  <c r="F7" i="15"/>
  <c r="D33" i="15"/>
  <c r="J6" i="15"/>
  <c r="F8" i="15"/>
  <c r="F32" i="15"/>
  <c r="I53" i="17"/>
  <c r="I32" i="15"/>
  <c r="J15" i="15"/>
  <c r="J29" i="15"/>
  <c r="J17" i="15"/>
  <c r="F6" i="15"/>
  <c r="F40" i="15"/>
  <c r="C42" i="15"/>
  <c r="H44" i="15"/>
  <c r="I43" i="15" s="1"/>
  <c r="I39" i="15"/>
  <c r="J27" i="15"/>
  <c r="I43" i="16"/>
  <c r="F53" i="16"/>
  <c r="I34" i="16"/>
  <c r="C85" i="11"/>
  <c r="J39" i="15"/>
  <c r="I42" i="15"/>
  <c r="C43" i="15"/>
  <c r="C40" i="15"/>
  <c r="C41" i="15"/>
  <c r="G66" i="11"/>
  <c r="C86" i="11"/>
  <c r="F83" i="11"/>
  <c r="F85" i="11"/>
  <c r="F87" i="11"/>
  <c r="G88" i="11"/>
  <c r="F84" i="11"/>
  <c r="D88" i="11"/>
  <c r="E57" i="11"/>
  <c r="G57" i="11" s="1"/>
  <c r="H88" i="11"/>
  <c r="I83" i="11" s="1"/>
  <c r="H47" i="11"/>
  <c r="C83" i="11"/>
  <c r="J52" i="11"/>
  <c r="J53" i="11" s="1"/>
  <c r="H53" i="11"/>
  <c r="J7" i="11"/>
  <c r="H38" i="11"/>
  <c r="B57" i="11"/>
  <c r="I40" i="15" l="1"/>
  <c r="C33" i="15"/>
  <c r="I29" i="15"/>
  <c r="I30" i="15"/>
  <c r="J44" i="15"/>
  <c r="I27" i="15"/>
  <c r="I28" i="15"/>
  <c r="I25" i="15"/>
  <c r="I26" i="15"/>
  <c r="I23" i="15"/>
  <c r="I24" i="15"/>
  <c r="I21" i="15"/>
  <c r="I22" i="15"/>
  <c r="I19" i="15"/>
  <c r="I20" i="15"/>
  <c r="I17" i="15"/>
  <c r="I18" i="15"/>
  <c r="I15" i="15"/>
  <c r="I16" i="15"/>
  <c r="I13" i="15"/>
  <c r="I14" i="15"/>
  <c r="I11" i="15"/>
  <c r="I12" i="15"/>
  <c r="I9" i="15"/>
  <c r="I10" i="15"/>
  <c r="F32" i="11"/>
  <c r="I8" i="15"/>
  <c r="I7" i="15"/>
  <c r="I6" i="15"/>
  <c r="J33" i="15"/>
  <c r="F33" i="15"/>
  <c r="I41" i="15"/>
  <c r="I44" i="15" s="1"/>
  <c r="I53" i="16"/>
  <c r="C44" i="15"/>
  <c r="C88" i="11"/>
  <c r="F29" i="11"/>
  <c r="F88" i="11"/>
  <c r="F14" i="11"/>
  <c r="F30" i="11"/>
  <c r="F23" i="11"/>
  <c r="F36" i="11"/>
  <c r="F27" i="11"/>
  <c r="F8" i="11"/>
  <c r="F22" i="11"/>
  <c r="F24" i="11"/>
  <c r="F9" i="11"/>
  <c r="F11" i="11"/>
  <c r="F13" i="11"/>
  <c r="F16" i="11"/>
  <c r="F10" i="11"/>
  <c r="F7" i="11"/>
  <c r="F31" i="11"/>
  <c r="F37" i="11"/>
  <c r="F20" i="11"/>
  <c r="F25" i="11"/>
  <c r="F26" i="11"/>
  <c r="F15" i="11"/>
  <c r="F12" i="11"/>
  <c r="F33" i="11"/>
  <c r="F28" i="11"/>
  <c r="F17" i="11"/>
  <c r="F18" i="11"/>
  <c r="F34" i="11"/>
  <c r="F19" i="11"/>
  <c r="F35" i="11"/>
  <c r="F21" i="11"/>
  <c r="F46" i="11"/>
  <c r="F45" i="11"/>
  <c r="F44" i="11"/>
  <c r="F52" i="11"/>
  <c r="F53" i="11" s="1"/>
  <c r="F43" i="11"/>
  <c r="H57" i="11"/>
  <c r="J47" i="11"/>
  <c r="D57" i="11"/>
  <c r="I87" i="11"/>
  <c r="I86" i="11"/>
  <c r="I84" i="11"/>
  <c r="I85" i="11"/>
  <c r="J88" i="11"/>
  <c r="J38" i="11"/>
  <c r="C10" i="11"/>
  <c r="C13" i="11"/>
  <c r="C29" i="11"/>
  <c r="C37" i="11"/>
  <c r="C17" i="11"/>
  <c r="C32" i="11"/>
  <c r="C21" i="11"/>
  <c r="C33" i="11"/>
  <c r="C9" i="11"/>
  <c r="C25" i="11"/>
  <c r="C36" i="11"/>
  <c r="C28" i="11"/>
  <c r="C12" i="11"/>
  <c r="C27" i="11"/>
  <c r="C11" i="11"/>
  <c r="C30" i="11"/>
  <c r="C14" i="11"/>
  <c r="C44" i="11"/>
  <c r="C35" i="11"/>
  <c r="C46" i="11"/>
  <c r="C31" i="11"/>
  <c r="C24" i="11"/>
  <c r="C8" i="11"/>
  <c r="C23" i="11"/>
  <c r="C52" i="11"/>
  <c r="C53" i="11" s="1"/>
  <c r="C26" i="11"/>
  <c r="C45" i="11"/>
  <c r="C20" i="11"/>
  <c r="C19" i="11"/>
  <c r="C7" i="11"/>
  <c r="C22" i="11"/>
  <c r="C16" i="11"/>
  <c r="C15" i="11"/>
  <c r="C34" i="11"/>
  <c r="C18" i="11"/>
  <c r="C43" i="11"/>
  <c r="I33" i="15" l="1"/>
  <c r="I88" i="11"/>
  <c r="J57" i="11"/>
  <c r="I36" i="11"/>
  <c r="I32" i="11"/>
  <c r="I28" i="11"/>
  <c r="I24" i="11"/>
  <c r="I20" i="11"/>
  <c r="I16" i="11"/>
  <c r="I12" i="11"/>
  <c r="I8" i="11"/>
  <c r="I44" i="11"/>
  <c r="I35" i="11"/>
  <c r="I31" i="11"/>
  <c r="I27" i="11"/>
  <c r="I23" i="11"/>
  <c r="I15" i="11"/>
  <c r="I11" i="11"/>
  <c r="I43" i="11"/>
  <c r="I34" i="11"/>
  <c r="I30" i="11"/>
  <c r="I26" i="11"/>
  <c r="I22" i="11"/>
  <c r="I18" i="11"/>
  <c r="I14" i="11"/>
  <c r="I10" i="11"/>
  <c r="I46" i="11"/>
  <c r="I37" i="11"/>
  <c r="I33" i="11"/>
  <c r="I29" i="11"/>
  <c r="I25" i="11"/>
  <c r="I21" i="11"/>
  <c r="I17" i="11"/>
  <c r="I13" i="11"/>
  <c r="I9" i="11"/>
  <c r="I45" i="11"/>
  <c r="I7" i="11"/>
  <c r="I19" i="11"/>
  <c r="I52" i="11"/>
  <c r="I53" i="11" s="1"/>
  <c r="F47" i="11"/>
  <c r="F38" i="11"/>
  <c r="C38" i="11"/>
  <c r="C47" i="11"/>
  <c r="C57" i="11" l="1"/>
  <c r="I38" i="11"/>
  <c r="F57" i="11"/>
  <c r="I47" i="11"/>
  <c r="I57" i="11" l="1"/>
  <c r="B66" i="11"/>
  <c r="C62" i="11" l="1"/>
  <c r="C65" i="11"/>
  <c r="C64" i="11"/>
  <c r="C63" i="11"/>
  <c r="C66" i="11" l="1"/>
  <c r="E66" i="11"/>
</calcChain>
</file>

<file path=xl/sharedStrings.xml><?xml version="1.0" encoding="utf-8"?>
<sst xmlns="http://schemas.openxmlformats.org/spreadsheetml/2006/main" count="608" uniqueCount="182">
  <si>
    <t>Garçons</t>
  </si>
  <si>
    <t>Filles</t>
  </si>
  <si>
    <t>Tous</t>
  </si>
  <si>
    <t>Nombre</t>
  </si>
  <si>
    <t>%</t>
  </si>
  <si>
    <t>Moyenne</t>
  </si>
  <si>
    <t>EPREUVES LISTE NATIONALE</t>
  </si>
  <si>
    <t>EPREUVES ACADEMIQUES</t>
  </si>
  <si>
    <t>TOTAL</t>
  </si>
  <si>
    <t>EPREUVES FACULTATIVES CCF</t>
  </si>
  <si>
    <t>EPREUVES PONCTUELLES OBLIGATOIRE</t>
  </si>
  <si>
    <t>EPREUVES FACULTATIVES PONCTUELLES</t>
  </si>
  <si>
    <t>ENSEIGNEMENT DE COMPLEMENT</t>
  </si>
  <si>
    <t>ACADEMIE :</t>
  </si>
  <si>
    <t>3.ACROSPORT</t>
  </si>
  <si>
    <t>3.AEROBIC</t>
  </si>
  <si>
    <t>3.ARTS DU CIRQUE</t>
  </si>
  <si>
    <t>4.BADMINTON SIMPLE</t>
  </si>
  <si>
    <t>4.BASKET-BALL</t>
  </si>
  <si>
    <t>2.COURSE D'ORIENTATION</t>
  </si>
  <si>
    <t>1.COURSE DE DEMI-FOND</t>
  </si>
  <si>
    <t>1.COURSE DE HAIES</t>
  </si>
  <si>
    <t>1.COURSE EN DUREE</t>
  </si>
  <si>
    <t>1.DISQUE</t>
  </si>
  <si>
    <t>2.ESCALADE</t>
  </si>
  <si>
    <t>4.FOOTBALL</t>
  </si>
  <si>
    <t>3.GYMNASTIQUE (SOL ET AGRES)</t>
  </si>
  <si>
    <t>3.GYMNASTIQUE RYTHMIQUE</t>
  </si>
  <si>
    <t>4.HANDBALL</t>
  </si>
  <si>
    <t>4.JUDO</t>
  </si>
  <si>
    <t>1.LANCER DU JAVELOT</t>
  </si>
  <si>
    <t>5.MUSCULATION</t>
  </si>
  <si>
    <t>1.NATATION DE DISTANCE</t>
  </si>
  <si>
    <t>1.NATATION DE VITESSE</t>
  </si>
  <si>
    <t>5.NATATION EN DUREE</t>
  </si>
  <si>
    <t>1.RELAIS VITESSE</t>
  </si>
  <si>
    <t>4.RUGBY</t>
  </si>
  <si>
    <t>1.SAUT EN HAUTEUR</t>
  </si>
  <si>
    <t>1.SAUT EN PENTABOND</t>
  </si>
  <si>
    <t>2.SAUVETAGE</t>
  </si>
  <si>
    <t>4.SAVATE BOXE FRANCAISE</t>
  </si>
  <si>
    <t>5.STEP</t>
  </si>
  <si>
    <t>4.TENNIS TABLE SIMPLE</t>
  </si>
  <si>
    <t>4.VOLLEY-BALL</t>
  </si>
  <si>
    <t>3. ACROSPORT</t>
  </si>
  <si>
    <t>3. ARTS DU CIRQUE</t>
  </si>
  <si>
    <t>4. BADMINTON SIMPLE</t>
  </si>
  <si>
    <t>4. BASKET-BALL</t>
  </si>
  <si>
    <t>2. COURSE D'ORIENTATION</t>
  </si>
  <si>
    <t>1. COURSE DE DEMI-FOND</t>
  </si>
  <si>
    <t>1. COURSE DE HAIES</t>
  </si>
  <si>
    <t>5. COURSE EN DUREE</t>
  </si>
  <si>
    <t>2. ESCALADE</t>
  </si>
  <si>
    <t>4. FOOTBALL</t>
  </si>
  <si>
    <t>3. SAUT DE CHEVAL</t>
  </si>
  <si>
    <t>4. HANDBALL</t>
  </si>
  <si>
    <t>4. JUDO</t>
  </si>
  <si>
    <t>1. LANCER DU JAVELOT</t>
  </si>
  <si>
    <t>5. MUSCULATION</t>
  </si>
  <si>
    <t>4. RUGBY</t>
  </si>
  <si>
    <t>1. SAUT EN PENTABOND</t>
  </si>
  <si>
    <t>4. SAVATE BOXE FRANCAISE</t>
  </si>
  <si>
    <t>5. STEP</t>
  </si>
  <si>
    <t>4. TENNIS TABLE SIMPLE</t>
  </si>
  <si>
    <t>4. VOLLEY-BALL</t>
  </si>
  <si>
    <t>MOYENNES EPREUVES NATIONALES</t>
  </si>
  <si>
    <t xml:space="preserve">ACTIVITES </t>
  </si>
  <si>
    <t>3 DANSE</t>
  </si>
  <si>
    <t>Toutes Epreuves adaptées</t>
  </si>
  <si>
    <t>EPREUVES ADAPTEES Y COMPRIS ACADEMIQUES</t>
  </si>
  <si>
    <t>MOYENNES EPREUVES ADAPTEES</t>
  </si>
  <si>
    <t>3. DANSE (Choregraphie collective)</t>
  </si>
  <si>
    <t>1. COURSE DE RELAIS VITESSE</t>
  </si>
  <si>
    <t>3. GYMNASTIQUE AU SOL</t>
  </si>
  <si>
    <t>1. LANCER DU DISQUE</t>
  </si>
  <si>
    <t>2. NATATION SAUVETAGE</t>
  </si>
  <si>
    <t>1. NATATION DE VITESSE</t>
  </si>
  <si>
    <t>Inaptes Totaux</t>
  </si>
  <si>
    <t>Toutes APSA confondues</t>
  </si>
  <si>
    <t>BAC GT - HNSS</t>
  </si>
  <si>
    <t>BAC GT - JO</t>
  </si>
  <si>
    <t>SHN - HNSS - JO</t>
  </si>
  <si>
    <t>Cas Spécifiques "Note + DI + DI"</t>
  </si>
  <si>
    <t>Note + DI + DI =   Note</t>
  </si>
  <si>
    <t>Note + DI + DI =   DI</t>
  </si>
  <si>
    <t>Moy</t>
  </si>
  <si>
    <t>ENSEIGNEMENT FACULTATIF - BAC GT</t>
  </si>
  <si>
    <t>BAC GT - SHN</t>
  </si>
  <si>
    <t>Contrôle Adapté</t>
  </si>
  <si>
    <t>Protocole standard</t>
  </si>
  <si>
    <t>Répartition des candidats</t>
  </si>
  <si>
    <t>Total candidats</t>
  </si>
  <si>
    <t>Gym/TT</t>
  </si>
  <si>
    <t>3X500 / Badminton</t>
  </si>
  <si>
    <t>3X500 / TT</t>
  </si>
  <si>
    <t>Gym / Badminton</t>
  </si>
  <si>
    <t>Badminton / Sauvetage</t>
  </si>
  <si>
    <t>Natation</t>
  </si>
  <si>
    <t>Judo</t>
  </si>
  <si>
    <t>Tennis</t>
  </si>
  <si>
    <t>EPREUVES PONCTUELLES -  Enseignement obligatoire</t>
  </si>
  <si>
    <t>CCF - Enseignement obligatoire</t>
  </si>
  <si>
    <t>Résultats Académiques</t>
  </si>
  <si>
    <t xml:space="preserve">Total </t>
  </si>
  <si>
    <t>Inaptes Partiels</t>
  </si>
  <si>
    <t>ENSEIGNEMENT FACULTATIF - BAC PRO</t>
  </si>
  <si>
    <t>Concerne les candidats ayant bénéficié d'un protocole adapté (2 épreuves voire 1 seule) validé par les IA-IPR.</t>
  </si>
  <si>
    <t xml:space="preserve">Concerne les candidats qui présentent un certificat d'inaptitude totale à l'année + ceux qui se sont déclarés inaptes au moment de l'inscription à l'examen. </t>
  </si>
  <si>
    <t>Concerne les candidats n'ayant pas bénéficié d'un protocole standard (hors contrôle adapté).</t>
  </si>
  <si>
    <t>Concerne les candidats ayant bénéficié d'un protocole de 3 épreuves (même aménagées).</t>
  </si>
  <si>
    <t>Elèves en situation de handicap</t>
  </si>
  <si>
    <t>1. COMBINE ATHLETIQUE</t>
  </si>
  <si>
    <t>2. GOLF</t>
  </si>
  <si>
    <t>4. SOFTBALL</t>
  </si>
  <si>
    <t xml:space="preserve">Les moyennes sont établies sur 32 notes pour les garçons et 48 notes chez les filles </t>
  </si>
  <si>
    <t>Lycée Emmanuel Héré</t>
  </si>
  <si>
    <t>LEGTA Pixericourt</t>
  </si>
  <si>
    <t>Lycée P de Coubertin</t>
  </si>
  <si>
    <t>Lycée C de Foucault</t>
  </si>
  <si>
    <t>Lycée Saint Dominique"</t>
  </si>
  <si>
    <t>Lycée Boutet de Monvel</t>
  </si>
  <si>
    <t>Ensemble scolaire Saint Louis</t>
  </si>
  <si>
    <t>Lycée R Poincaré</t>
  </si>
  <si>
    <t>Lycée H Vogt</t>
  </si>
  <si>
    <t>Lycée A Kastler</t>
  </si>
  <si>
    <t>Lycée Saint Anne</t>
  </si>
  <si>
    <t>Lycée Margueritte</t>
  </si>
  <si>
    <t>Lycée Saint Exupery</t>
  </si>
  <si>
    <t>Lycée de la Salle</t>
  </si>
  <si>
    <t>Lycée Mangin</t>
  </si>
  <si>
    <t>Lycée H Nominé</t>
  </si>
  <si>
    <t>Lycée Saint Pierre Chanel</t>
  </si>
  <si>
    <t>Lycée Charlemagne</t>
  </si>
  <si>
    <t>Lycée Saint Joseph</t>
  </si>
  <si>
    <t>Lycée P Mendés France</t>
  </si>
  <si>
    <t>Lycée Claude Gelée</t>
  </si>
  <si>
    <t>Lycée Lapicque</t>
  </si>
  <si>
    <t>Lycée la Haie Griselle</t>
  </si>
  <si>
    <t>Lycée Baumont</t>
  </si>
  <si>
    <t>Lycée Cormontaigne METZ</t>
  </si>
  <si>
    <t xml:space="preserve">Lycée Georges de la Tour NANCY </t>
  </si>
  <si>
    <t xml:space="preserve">Lycée G de la Tour NANCY </t>
  </si>
  <si>
    <t>Nous n'avons pas la distinction garçons filles donc 20 est un total garçons et filles</t>
  </si>
  <si>
    <t xml:space="preserve">les chiffres englobent garçons et filles </t>
  </si>
  <si>
    <t>Nous n'avons pas la distinction garçons-filles donc le chiffre est global</t>
  </si>
  <si>
    <t xml:space="preserve">N'apparaissent que les élèves de l'EREA qui relevent tous de la MDPH </t>
  </si>
  <si>
    <t xml:space="preserve">Danse (Académique) </t>
  </si>
  <si>
    <t>moyenne générale bac G: 14,18  (G: 13,95 - F: 14,33)</t>
  </si>
  <si>
    <t>moyenne générale bac T: 10,51 (G: 9,77 - F: 11,29)</t>
  </si>
  <si>
    <t>Absents</t>
  </si>
  <si>
    <t>/ 997 candidats</t>
  </si>
  <si>
    <t>(57 en natation;18 en tennis)</t>
  </si>
  <si>
    <t>(42 en natation; 31 en danse)</t>
  </si>
  <si>
    <t>(99 en natation)</t>
  </si>
  <si>
    <t xml:space="preserve">Natation </t>
  </si>
  <si>
    <t xml:space="preserve">Tennis </t>
  </si>
  <si>
    <t>Danse</t>
  </si>
  <si>
    <t>(16 abs /33 candidats)</t>
  </si>
  <si>
    <t>(5 en natation)</t>
  </si>
  <si>
    <t>(6 en danse)</t>
  </si>
  <si>
    <t>BAC PRO - HNSS</t>
  </si>
  <si>
    <t xml:space="preserve">garçons </t>
  </si>
  <si>
    <t xml:space="preserve">Filles </t>
  </si>
  <si>
    <t xml:space="preserve">Moyenne </t>
  </si>
  <si>
    <t xml:space="preserve">Nombre </t>
  </si>
  <si>
    <t xml:space="preserve">Activités </t>
  </si>
  <si>
    <t xml:space="preserve">Toutes les APSA confondues </t>
  </si>
  <si>
    <t xml:space="preserve">BAC PRO - SHN </t>
  </si>
  <si>
    <t xml:space="preserve">Les effectifs sont ceux des deux voies mais les moyennes sont uniquement celles de la voir G </t>
  </si>
  <si>
    <t xml:space="preserve">                            Dont = Absents :</t>
  </si>
  <si>
    <t>/329 candidats</t>
  </si>
  <si>
    <t xml:space="preserve">                         Inapte total :</t>
  </si>
  <si>
    <t>Précisions = Garçons en gym/bad : pas de note car tous absents</t>
  </si>
  <si>
    <t>/182 candidats</t>
  </si>
  <si>
    <t>Moyenne avec les AB=00/20</t>
  </si>
  <si>
    <t>11,22/20</t>
  </si>
  <si>
    <t>Dont = Absents :</t>
  </si>
  <si>
    <t>/1165 candidats</t>
  </si>
  <si>
    <t>Inpates totaux :</t>
  </si>
  <si>
    <t>1165 candidats</t>
  </si>
  <si>
    <t>11,20/20</t>
  </si>
  <si>
    <t>NANCY-METZ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</si>
</sst>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/>
  </cellStyleXfs>
  <cellXfs count="304">
    <xf numFmtId="0" fontId="0" fillId="0" borderId="0" xfId="0">
      <alignment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2" fontId="4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2" fontId="5" fillId="0" borderId="38" xfId="0" applyNumberFormat="1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2" fontId="4" fillId="0" borderId="32" xfId="0" applyNumberFormat="1" applyFont="1" applyBorder="1" applyAlignment="1" applyProtection="1">
      <alignment horizontal="center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2" fontId="4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2" fontId="5" fillId="0" borderId="47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 applyProtection="1"/>
    <xf numFmtId="0" fontId="3" fillId="5" borderId="24" xfId="0" applyFont="1" applyFill="1" applyBorder="1" applyAlignment="1" applyProtection="1"/>
    <xf numFmtId="0" fontId="3" fillId="0" borderId="0" xfId="0" applyFont="1" applyProtection="1">
      <alignment vertical="center"/>
    </xf>
    <xf numFmtId="0" fontId="7" fillId="5" borderId="36" xfId="0" applyFont="1" applyFill="1" applyBorder="1" applyAlignment="1" applyProtection="1">
      <alignment horizontal="center"/>
    </xf>
    <xf numFmtId="0" fontId="7" fillId="5" borderId="39" xfId="0" applyFont="1" applyFill="1" applyBorder="1" applyAlignment="1" applyProtection="1">
      <alignment horizontal="center"/>
    </xf>
    <xf numFmtId="0" fontId="7" fillId="5" borderId="37" xfId="0" applyFont="1" applyFill="1" applyBorder="1" applyAlignment="1" applyProtection="1">
      <alignment horizontal="center"/>
    </xf>
    <xf numFmtId="0" fontId="8" fillId="5" borderId="36" xfId="0" applyFont="1" applyFill="1" applyBorder="1" applyAlignment="1" applyProtection="1">
      <alignment horizontal="center"/>
    </xf>
    <xf numFmtId="0" fontId="8" fillId="5" borderId="39" xfId="0" applyFont="1" applyFill="1" applyBorder="1" applyAlignment="1" applyProtection="1">
      <alignment horizontal="center"/>
    </xf>
    <xf numFmtId="0" fontId="8" fillId="5" borderId="38" xfId="0" applyFont="1" applyFill="1" applyBorder="1" applyAlignment="1" applyProtection="1">
      <alignment horizontal="center"/>
    </xf>
    <xf numFmtId="0" fontId="9" fillId="5" borderId="37" xfId="0" applyFont="1" applyFill="1" applyBorder="1" applyAlignment="1" applyProtection="1">
      <alignment horizontal="center"/>
    </xf>
    <xf numFmtId="0" fontId="9" fillId="5" borderId="39" xfId="0" applyFont="1" applyFill="1" applyBorder="1" applyAlignment="1" applyProtection="1">
      <alignment horizontal="center"/>
    </xf>
    <xf numFmtId="0" fontId="9" fillId="5" borderId="38" xfId="0" applyFont="1" applyFill="1" applyBorder="1" applyAlignment="1" applyProtection="1">
      <alignment horizontal="center"/>
    </xf>
    <xf numFmtId="0" fontId="7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9" fillId="2" borderId="24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10" fillId="0" borderId="49" xfId="0" applyFont="1" applyFill="1" applyBorder="1" applyAlignment="1" applyProtection="1">
      <alignment vertical="center"/>
    </xf>
    <xf numFmtId="10" fontId="5" fillId="5" borderId="13" xfId="0" applyNumberFormat="1" applyFont="1" applyFill="1" applyBorder="1" applyAlignment="1" applyProtection="1">
      <alignment horizontal="center" vertical="center"/>
    </xf>
    <xf numFmtId="1" fontId="6" fillId="5" borderId="10" xfId="0" applyNumberFormat="1" applyFont="1" applyFill="1" applyBorder="1" applyAlignment="1" applyProtection="1">
      <alignment horizontal="center" vertical="center"/>
    </xf>
    <xf numFmtId="10" fontId="6" fillId="5" borderId="13" xfId="0" applyNumberFormat="1" applyFont="1" applyFill="1" applyBorder="1" applyAlignment="1" applyProtection="1">
      <alignment horizontal="center" vertical="center"/>
    </xf>
    <xf numFmtId="2" fontId="6" fillId="5" borderId="11" xfId="0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vertical="center"/>
    </xf>
    <xf numFmtId="10" fontId="5" fillId="5" borderId="42" xfId="0" applyNumberFormat="1" applyFont="1" applyFill="1" applyBorder="1" applyAlignment="1" applyProtection="1">
      <alignment horizontal="center" vertical="center"/>
    </xf>
    <xf numFmtId="1" fontId="6" fillId="5" borderId="43" xfId="0" applyNumberFormat="1" applyFont="1" applyFill="1" applyBorder="1" applyAlignment="1" applyProtection="1">
      <alignment horizontal="center" vertical="center"/>
    </xf>
    <xf numFmtId="10" fontId="6" fillId="5" borderId="42" xfId="0" applyNumberFormat="1" applyFont="1" applyFill="1" applyBorder="1" applyAlignment="1" applyProtection="1">
      <alignment horizontal="center" vertical="center"/>
    </xf>
    <xf numFmtId="2" fontId="6" fillId="5" borderId="44" xfId="0" applyNumberFormat="1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vertical="center"/>
    </xf>
    <xf numFmtId="10" fontId="4" fillId="5" borderId="19" xfId="0" applyNumberFormat="1" applyFont="1" applyFill="1" applyBorder="1" applyAlignment="1" applyProtection="1">
      <alignment horizontal="center" vertical="center"/>
    </xf>
    <xf numFmtId="10" fontId="5" fillId="5" borderId="19" xfId="0" applyNumberFormat="1" applyFont="1" applyFill="1" applyBorder="1" applyAlignment="1" applyProtection="1">
      <alignment horizontal="center" vertical="center"/>
    </xf>
    <xf numFmtId="1" fontId="6" fillId="5" borderId="14" xfId="0" applyNumberFormat="1" applyFont="1" applyFill="1" applyBorder="1" applyAlignment="1" applyProtection="1">
      <alignment horizontal="center" vertical="center"/>
    </xf>
    <xf numFmtId="10" fontId="6" fillId="5" borderId="19" xfId="0" applyNumberFormat="1" applyFont="1" applyFill="1" applyBorder="1" applyAlignment="1" applyProtection="1">
      <alignment horizontal="center" vertical="center"/>
    </xf>
    <xf numFmtId="2" fontId="6" fillId="5" borderId="15" xfId="0" applyNumberFormat="1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vertical="center"/>
    </xf>
    <xf numFmtId="1" fontId="6" fillId="5" borderId="21" xfId="0" applyNumberFormat="1" applyFont="1" applyFill="1" applyBorder="1" applyAlignment="1" applyProtection="1">
      <alignment horizontal="center" vertical="center"/>
    </xf>
    <xf numFmtId="10" fontId="6" fillId="5" borderId="7" xfId="0" applyNumberFormat="1" applyFont="1" applyFill="1" applyBorder="1" applyAlignment="1" applyProtection="1">
      <alignment horizontal="center" vertical="center"/>
    </xf>
    <xf numFmtId="2" fontId="6" fillId="5" borderId="22" xfId="0" applyNumberFormat="1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</xf>
    <xf numFmtId="10" fontId="4" fillId="2" borderId="26" xfId="0" applyNumberFormat="1" applyFont="1" applyFill="1" applyBorder="1" applyAlignment="1" applyProtection="1">
      <alignment horizontal="center" vertical="center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11" fillId="2" borderId="28" xfId="0" applyNumberFormat="1" applyFont="1" applyFill="1" applyBorder="1" applyAlignment="1" applyProtection="1">
      <alignment horizontal="center" vertical="center"/>
    </xf>
    <xf numFmtId="10" fontId="11" fillId="2" borderId="26" xfId="0" applyNumberFormat="1" applyFont="1" applyFill="1" applyBorder="1" applyAlignment="1" applyProtection="1">
      <alignment horizontal="center" vertical="center"/>
    </xf>
    <xf numFmtId="2" fontId="11" fillId="2" borderId="29" xfId="0" applyNumberFormat="1" applyFont="1" applyFill="1" applyBorder="1" applyAlignment="1" applyProtection="1">
      <alignment horizontal="center" vertical="center"/>
    </xf>
    <xf numFmtId="1" fontId="6" fillId="2" borderId="25" xfId="0" applyNumberFormat="1" applyFont="1" applyFill="1" applyBorder="1" applyAlignment="1" applyProtection="1">
      <alignment horizontal="center" vertical="center"/>
    </xf>
    <xf numFmtId="10" fontId="6" fillId="2" borderId="26" xfId="0" applyNumberFormat="1" applyFont="1" applyFill="1" applyBorder="1" applyAlignment="1" applyProtection="1">
      <alignment horizontal="center" vertical="center"/>
    </xf>
    <xf numFmtId="2" fontId="6" fillId="2" borderId="27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1" fontId="4" fillId="3" borderId="25" xfId="0" applyNumberFormat="1" applyFont="1" applyFill="1" applyBorder="1" applyAlignment="1" applyProtection="1">
      <alignment horizontal="center" vertical="center"/>
    </xf>
    <xf numFmtId="10" fontId="4" fillId="3" borderId="26" xfId="0" applyNumberFormat="1" applyFont="1" applyFill="1" applyBorder="1" applyAlignment="1" applyProtection="1">
      <alignment horizontal="center" vertical="center"/>
    </xf>
    <xf numFmtId="2" fontId="4" fillId="3" borderId="29" xfId="0" applyNumberFormat="1" applyFont="1" applyFill="1" applyBorder="1" applyAlignment="1" applyProtection="1">
      <alignment horizontal="center" vertical="center"/>
    </xf>
    <xf numFmtId="1" fontId="11" fillId="3" borderId="25" xfId="0" applyNumberFormat="1" applyFont="1" applyFill="1" applyBorder="1" applyAlignment="1" applyProtection="1">
      <alignment horizontal="center"/>
    </xf>
    <xf numFmtId="10" fontId="11" fillId="3" borderId="26" xfId="0" applyNumberFormat="1" applyFont="1" applyFill="1" applyBorder="1" applyAlignment="1" applyProtection="1">
      <alignment horizontal="center"/>
    </xf>
    <xf numFmtId="2" fontId="11" fillId="3" borderId="29" xfId="0" applyNumberFormat="1" applyFont="1" applyFill="1" applyBorder="1" applyAlignment="1" applyProtection="1">
      <alignment horizontal="center"/>
    </xf>
    <xf numFmtId="1" fontId="6" fillId="3" borderId="25" xfId="0" applyNumberFormat="1" applyFont="1" applyFill="1" applyBorder="1" applyAlignment="1" applyProtection="1">
      <alignment horizontal="center"/>
    </xf>
    <xf numFmtId="10" fontId="6" fillId="3" borderId="26" xfId="0" applyNumberFormat="1" applyFont="1" applyFill="1" applyBorder="1" applyAlignment="1" applyProtection="1">
      <alignment horizontal="center"/>
    </xf>
    <xf numFmtId="2" fontId="6" fillId="3" borderId="27" xfId="0" applyNumberFormat="1" applyFont="1" applyFill="1" applyBorder="1" applyAlignment="1" applyProtection="1">
      <alignment horizontal="center"/>
    </xf>
    <xf numFmtId="0" fontId="9" fillId="7" borderId="23" xfId="0" applyFont="1" applyFill="1" applyBorder="1" applyAlignment="1" applyProtection="1">
      <alignment horizontal="center" vertical="center"/>
    </xf>
    <xf numFmtId="1" fontId="7" fillId="7" borderId="25" xfId="0" applyNumberFormat="1" applyFont="1" applyFill="1" applyBorder="1" applyAlignment="1" applyProtection="1">
      <alignment horizontal="center" vertical="center"/>
    </xf>
    <xf numFmtId="10" fontId="7" fillId="7" borderId="26" xfId="0" applyNumberFormat="1" applyFont="1" applyFill="1" applyBorder="1" applyAlignment="1" applyProtection="1">
      <alignment horizontal="center" vertical="center"/>
    </xf>
    <xf numFmtId="2" fontId="7" fillId="7" borderId="29" xfId="0" applyNumberFormat="1" applyFont="1" applyFill="1" applyBorder="1" applyAlignment="1" applyProtection="1">
      <alignment horizontal="center" vertical="center"/>
    </xf>
    <xf numFmtId="1" fontId="14" fillId="7" borderId="25" xfId="0" applyNumberFormat="1" applyFont="1" applyFill="1" applyBorder="1" applyAlignment="1" applyProtection="1">
      <alignment horizontal="center"/>
    </xf>
    <xf numFmtId="10" fontId="14" fillId="7" borderId="26" xfId="0" applyNumberFormat="1" applyFont="1" applyFill="1" applyBorder="1" applyAlignment="1" applyProtection="1">
      <alignment horizontal="center"/>
    </xf>
    <xf numFmtId="2" fontId="14" fillId="7" borderId="29" xfId="0" applyNumberFormat="1" applyFont="1" applyFill="1" applyBorder="1" applyAlignment="1" applyProtection="1">
      <alignment horizontal="center"/>
    </xf>
    <xf numFmtId="1" fontId="9" fillId="7" borderId="25" xfId="0" applyNumberFormat="1" applyFont="1" applyFill="1" applyBorder="1" applyAlignment="1" applyProtection="1">
      <alignment horizontal="center"/>
    </xf>
    <xf numFmtId="10" fontId="9" fillId="7" borderId="26" xfId="0" applyNumberFormat="1" applyFont="1" applyFill="1" applyBorder="1" applyAlignment="1" applyProtection="1">
      <alignment horizontal="center"/>
    </xf>
    <xf numFmtId="2" fontId="9" fillId="7" borderId="27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2" fillId="0" borderId="5" xfId="0" applyFont="1" applyBorder="1" applyAlignment="1" applyProtection="1">
      <alignment wrapText="1"/>
    </xf>
    <xf numFmtId="0" fontId="7" fillId="5" borderId="6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9" fillId="5" borderId="8" xfId="0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1" fontId="4" fillId="5" borderId="23" xfId="0" applyNumberFormat="1" applyFont="1" applyFill="1" applyBorder="1" applyAlignment="1" applyProtection="1">
      <alignment horizontal="center" vertical="center"/>
    </xf>
    <xf numFmtId="10" fontId="4" fillId="5" borderId="26" xfId="0" applyNumberFormat="1" applyFont="1" applyFill="1" applyBorder="1" applyAlignment="1" applyProtection="1">
      <alignment horizontal="center" vertical="center"/>
    </xf>
    <xf numFmtId="2" fontId="4" fillId="5" borderId="24" xfId="0" applyNumberFormat="1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/>
    </xf>
    <xf numFmtId="0" fontId="8" fillId="6" borderId="7" xfId="0" applyFont="1" applyFill="1" applyBorder="1" applyAlignment="1" applyProtection="1">
      <alignment horizontal="center"/>
    </xf>
    <xf numFmtId="0" fontId="8" fillId="6" borderId="9" xfId="0" applyFont="1" applyFill="1" applyBorder="1" applyAlignment="1" applyProtection="1">
      <alignment horizontal="center"/>
    </xf>
    <xf numFmtId="0" fontId="9" fillId="6" borderId="8" xfId="0" applyFont="1" applyFill="1" applyBorder="1" applyAlignment="1" applyProtection="1">
      <alignment horizontal="center"/>
    </xf>
    <xf numFmtId="0" fontId="9" fillId="6" borderId="7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/>
    </xf>
    <xf numFmtId="0" fontId="7" fillId="4" borderId="24" xfId="0" applyFont="1" applyFill="1" applyBorder="1" applyAlignment="1" applyProtection="1">
      <alignment horizontal="center"/>
    </xf>
    <xf numFmtId="0" fontId="8" fillId="4" borderId="24" xfId="0" applyFont="1" applyFill="1" applyBorder="1" applyAlignment="1" applyProtection="1">
      <alignment horizontal="center"/>
    </xf>
    <xf numFmtId="0" fontId="9" fillId="4" borderId="24" xfId="0" applyFont="1" applyFill="1" applyBorder="1" applyAlignment="1" applyProtection="1">
      <alignment horizontal="center"/>
    </xf>
    <xf numFmtId="0" fontId="9" fillId="4" borderId="30" xfId="0" applyFont="1" applyFill="1" applyBorder="1" applyAlignment="1" applyProtection="1">
      <alignment horizontal="center"/>
    </xf>
    <xf numFmtId="0" fontId="3" fillId="6" borderId="31" xfId="0" applyFont="1" applyFill="1" applyBorder="1" applyAlignment="1" applyProtection="1">
      <alignment horizontal="center" vertical="center"/>
    </xf>
    <xf numFmtId="10" fontId="4" fillId="6" borderId="13" xfId="0" applyNumberFormat="1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</xf>
    <xf numFmtId="10" fontId="4" fillId="6" borderId="19" xfId="0" applyNumberFormat="1" applyFont="1" applyFill="1" applyBorder="1" applyAlignment="1" applyProtection="1">
      <alignment horizontal="center" vertical="center"/>
    </xf>
    <xf numFmtId="10" fontId="5" fillId="6" borderId="19" xfId="0" applyNumberFormat="1" applyFont="1" applyFill="1" applyBorder="1" applyAlignment="1" applyProtection="1">
      <alignment horizontal="center" vertical="center"/>
    </xf>
    <xf numFmtId="1" fontId="6" fillId="6" borderId="14" xfId="0" applyNumberFormat="1" applyFont="1" applyFill="1" applyBorder="1" applyAlignment="1" applyProtection="1">
      <alignment horizontal="center" vertical="center"/>
    </xf>
    <xf numFmtId="10" fontId="6" fillId="6" borderId="19" xfId="0" applyNumberFormat="1" applyFont="1" applyFill="1" applyBorder="1" applyAlignment="1" applyProtection="1">
      <alignment horizontal="center" vertical="center"/>
    </xf>
    <xf numFmtId="2" fontId="6" fillId="6" borderId="15" xfId="0" applyNumberFormat="1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10" fontId="4" fillId="6" borderId="7" xfId="0" applyNumberFormat="1" applyFont="1" applyFill="1" applyBorder="1" applyAlignment="1" applyProtection="1">
      <alignment horizontal="center" vertical="center"/>
    </xf>
    <xf numFmtId="10" fontId="5" fillId="6" borderId="7" xfId="0" applyNumberFormat="1" applyFont="1" applyFill="1" applyBorder="1" applyAlignment="1" applyProtection="1">
      <alignment horizontal="center" vertical="center"/>
    </xf>
    <xf numFmtId="10" fontId="6" fillId="6" borderId="7" xfId="0" applyNumberFormat="1" applyFont="1" applyFill="1" applyBorder="1" applyAlignment="1" applyProtection="1">
      <alignment horizontal="center" vertical="center"/>
    </xf>
    <xf numFmtId="2" fontId="6" fillId="6" borderId="22" xfId="0" applyNumberFormat="1" applyFont="1" applyFill="1" applyBorder="1" applyAlignment="1" applyProtection="1">
      <alignment horizontal="center" vertical="center"/>
    </xf>
    <xf numFmtId="0" fontId="3" fillId="6" borderId="23" xfId="0" applyFont="1" applyFill="1" applyBorder="1" applyAlignment="1" applyProtection="1">
      <alignment horizontal="center" vertical="center"/>
    </xf>
    <xf numFmtId="1" fontId="4" fillId="6" borderId="23" xfId="0" applyNumberFormat="1" applyFont="1" applyFill="1" applyBorder="1" applyAlignment="1" applyProtection="1">
      <alignment horizontal="center" vertical="center"/>
    </xf>
    <xf numFmtId="10" fontId="4" fillId="6" borderId="26" xfId="0" applyNumberFormat="1" applyFont="1" applyFill="1" applyBorder="1" applyAlignment="1" applyProtection="1">
      <alignment horizontal="center" vertical="center"/>
    </xf>
    <xf numFmtId="2" fontId="4" fillId="6" borderId="24" xfId="0" applyNumberFormat="1" applyFont="1" applyFill="1" applyBorder="1" applyAlignment="1" applyProtection="1">
      <alignment horizontal="center" vertical="center"/>
    </xf>
    <xf numFmtId="2" fontId="4" fillId="6" borderId="27" xfId="0" applyNumberFormat="1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vertical="center"/>
    </xf>
    <xf numFmtId="10" fontId="4" fillId="6" borderId="42" xfId="0" applyNumberFormat="1" applyFont="1" applyFill="1" applyBorder="1" applyAlignment="1" applyProtection="1">
      <alignment horizontal="center" vertical="center"/>
    </xf>
    <xf numFmtId="1" fontId="6" fillId="6" borderId="43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2" borderId="24" xfId="0" applyFont="1" applyFill="1" applyBorder="1" applyAlignment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2" fontId="4" fillId="0" borderId="50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8" borderId="34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vertical="center"/>
    </xf>
    <xf numFmtId="0" fontId="13" fillId="0" borderId="52" xfId="0" applyFont="1" applyFill="1" applyBorder="1" applyAlignment="1" applyProtection="1">
      <alignment horizontal="left" vertical="center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</xf>
    <xf numFmtId="0" fontId="9" fillId="5" borderId="22" xfId="0" applyFont="1" applyFill="1" applyBorder="1" applyAlignment="1" applyProtection="1">
      <alignment horizontal="center" vertical="center"/>
    </xf>
    <xf numFmtId="1" fontId="5" fillId="7" borderId="29" xfId="0" applyNumberFormat="1" applyFont="1" applyFill="1" applyBorder="1" applyAlignment="1" applyProtection="1">
      <alignment horizontal="center" vertical="center"/>
    </xf>
    <xf numFmtId="1" fontId="18" fillId="7" borderId="26" xfId="0" applyNumberFormat="1" applyFont="1" applyFill="1" applyBorder="1" applyAlignment="1" applyProtection="1">
      <alignment horizontal="center" vertical="center"/>
    </xf>
    <xf numFmtId="10" fontId="5" fillId="7" borderId="25" xfId="1" applyNumberFormat="1" applyFont="1" applyFill="1" applyBorder="1" applyAlignment="1" applyProtection="1">
      <alignment horizontal="center" vertical="center"/>
    </xf>
    <xf numFmtId="10" fontId="18" fillId="7" borderId="29" xfId="1" applyNumberFormat="1" applyFont="1" applyFill="1" applyBorder="1" applyAlignment="1" applyProtection="1">
      <alignment horizontal="center" vertical="center"/>
    </xf>
    <xf numFmtId="10" fontId="5" fillId="5" borderId="44" xfId="1" applyNumberFormat="1" applyFont="1" applyFill="1" applyBorder="1" applyAlignment="1" applyProtection="1">
      <alignment horizontal="center" vertical="center"/>
    </xf>
    <xf numFmtId="10" fontId="18" fillId="5" borderId="44" xfId="1" applyNumberFormat="1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vertical="center"/>
    </xf>
    <xf numFmtId="1" fontId="4" fillId="5" borderId="21" xfId="0" applyNumberFormat="1" applyFont="1" applyFill="1" applyBorder="1" applyAlignment="1" applyProtection="1">
      <alignment horizontal="center" vertical="center"/>
    </xf>
    <xf numFmtId="10" fontId="4" fillId="5" borderId="22" xfId="0" applyNumberFormat="1" applyFont="1" applyFill="1" applyBorder="1" applyAlignment="1" applyProtection="1">
      <alignment horizontal="center" vertical="center"/>
    </xf>
    <xf numFmtId="0" fontId="18" fillId="5" borderId="45" xfId="0" applyFont="1" applyFill="1" applyBorder="1" applyAlignment="1" applyProtection="1">
      <alignment horizontal="center" vertical="center"/>
    </xf>
    <xf numFmtId="1" fontId="18" fillId="5" borderId="45" xfId="0" applyNumberFormat="1" applyFont="1" applyFill="1" applyBorder="1" applyAlignment="1" applyProtection="1">
      <alignment horizontal="center" vertical="center"/>
    </xf>
    <xf numFmtId="1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64" fontId="4" fillId="10" borderId="22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0" fontId="4" fillId="6" borderId="53" xfId="0" applyNumberFormat="1" applyFont="1" applyFill="1" applyBorder="1" applyAlignment="1" applyProtection="1">
      <alignment horizontal="center" vertical="center"/>
    </xf>
    <xf numFmtId="10" fontId="5" fillId="6" borderId="53" xfId="0" applyNumberFormat="1" applyFont="1" applyFill="1" applyBorder="1" applyAlignment="1" applyProtection="1">
      <alignment horizontal="center" vertical="center"/>
    </xf>
    <xf numFmtId="1" fontId="6" fillId="6" borderId="54" xfId="0" applyNumberFormat="1" applyFont="1" applyFill="1" applyBorder="1" applyAlignment="1" applyProtection="1">
      <alignment horizontal="center" vertical="center"/>
    </xf>
    <xf numFmtId="10" fontId="6" fillId="6" borderId="53" xfId="0" applyNumberFormat="1" applyFont="1" applyFill="1" applyBorder="1" applyAlignment="1" applyProtection="1">
      <alignment horizontal="center" vertical="center"/>
    </xf>
    <xf numFmtId="2" fontId="6" fillId="6" borderId="55" xfId="0" applyNumberFormat="1" applyFont="1" applyFill="1" applyBorder="1" applyAlignment="1" applyProtection="1">
      <alignment horizontal="center" vertical="center"/>
    </xf>
    <xf numFmtId="0" fontId="6" fillId="5" borderId="31" xfId="0" applyFont="1" applyFill="1" applyBorder="1" applyAlignment="1" applyProtection="1">
      <alignment horizontal="center" vertical="center"/>
    </xf>
    <xf numFmtId="10" fontId="4" fillId="6" borderId="39" xfId="0" applyNumberFormat="1" applyFont="1" applyFill="1" applyBorder="1" applyAlignment="1" applyProtection="1">
      <alignment horizontal="center" vertical="center"/>
    </xf>
    <xf numFmtId="10" fontId="5" fillId="6" borderId="39" xfId="0" applyNumberFormat="1" applyFont="1" applyFill="1" applyBorder="1" applyAlignment="1" applyProtection="1">
      <alignment horizontal="center" vertical="center"/>
    </xf>
    <xf numFmtId="1" fontId="6" fillId="6" borderId="40" xfId="0" applyNumberFormat="1" applyFont="1" applyFill="1" applyBorder="1" applyAlignment="1" applyProtection="1">
      <alignment horizontal="center" vertical="center"/>
    </xf>
    <xf numFmtId="10" fontId="6" fillId="6" borderId="39" xfId="0" applyNumberFormat="1" applyFont="1" applyFill="1" applyBorder="1" applyAlignment="1" applyProtection="1">
      <alignment horizontal="center" vertical="center"/>
    </xf>
    <xf numFmtId="2" fontId="6" fillId="6" borderId="41" xfId="0" applyNumberFormat="1" applyFont="1" applyFill="1" applyBorder="1" applyAlignment="1" applyProtection="1">
      <alignment horizontal="center" vertical="center"/>
    </xf>
    <xf numFmtId="1" fontId="5" fillId="5" borderId="23" xfId="0" applyNumberFormat="1" applyFont="1" applyFill="1" applyBorder="1" applyAlignment="1" applyProtection="1">
      <alignment horizontal="center" vertical="center"/>
    </xf>
    <xf numFmtId="10" fontId="5" fillId="5" borderId="26" xfId="0" applyNumberFormat="1" applyFont="1" applyFill="1" applyBorder="1" applyAlignment="1" applyProtection="1">
      <alignment horizontal="center" vertical="center"/>
    </xf>
    <xf numFmtId="2" fontId="5" fillId="5" borderId="24" xfId="0" applyNumberFormat="1" applyFont="1" applyFill="1" applyBorder="1" applyAlignment="1" applyProtection="1">
      <alignment horizontal="center" vertical="center"/>
    </xf>
    <xf numFmtId="1" fontId="6" fillId="5" borderId="23" xfId="0" applyNumberFormat="1" applyFont="1" applyFill="1" applyBorder="1" applyAlignment="1" applyProtection="1">
      <alignment horizontal="center" vertical="center"/>
    </xf>
    <xf numFmtId="10" fontId="6" fillId="5" borderId="26" xfId="0" applyNumberFormat="1" applyFont="1" applyFill="1" applyBorder="1" applyAlignment="1" applyProtection="1">
      <alignment horizontal="center" vertical="center"/>
    </xf>
    <xf numFmtId="2" fontId="6" fillId="5" borderId="27" xfId="0" applyNumberFormat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1" fontId="5" fillId="6" borderId="23" xfId="0" applyNumberFormat="1" applyFont="1" applyFill="1" applyBorder="1" applyAlignment="1" applyProtection="1">
      <alignment horizontal="center" vertical="center"/>
    </xf>
    <xf numFmtId="10" fontId="5" fillId="6" borderId="26" xfId="0" applyNumberFormat="1" applyFont="1" applyFill="1" applyBorder="1" applyAlignment="1" applyProtection="1">
      <alignment horizontal="center" vertical="center"/>
    </xf>
    <xf numFmtId="2" fontId="5" fillId="6" borderId="24" xfId="0" applyNumberFormat="1" applyFont="1" applyFill="1" applyBorder="1" applyAlignment="1" applyProtection="1">
      <alignment horizontal="center" vertical="center"/>
    </xf>
    <xf numFmtId="1" fontId="6" fillId="6" borderId="23" xfId="0" applyNumberFormat="1" applyFont="1" applyFill="1" applyBorder="1" applyAlignment="1" applyProtection="1">
      <alignment horizontal="center" vertical="center"/>
    </xf>
    <xf numFmtId="10" fontId="6" fillId="6" borderId="26" xfId="0" applyNumberFormat="1" applyFont="1" applyFill="1" applyBorder="1" applyAlignment="1" applyProtection="1">
      <alignment horizontal="center" vertical="center"/>
    </xf>
    <xf numFmtId="2" fontId="6" fillId="6" borderId="27" xfId="0" applyNumberFormat="1" applyFont="1" applyFill="1" applyBorder="1" applyAlignment="1" applyProtection="1">
      <alignment horizontal="center" vertical="center"/>
    </xf>
    <xf numFmtId="1" fontId="6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1" fontId="5" fillId="0" borderId="45" xfId="0" applyNumberFormat="1" applyFont="1" applyFill="1" applyBorder="1" applyAlignment="1" applyProtection="1">
      <alignment horizontal="center" vertical="center"/>
      <protection locked="0"/>
    </xf>
    <xf numFmtId="1" fontId="4" fillId="0" borderId="43" xfId="0" applyNumberFormat="1" applyFont="1" applyFill="1" applyBorder="1" applyAlignment="1" applyProtection="1">
      <alignment horizontal="center" vertical="center"/>
      <protection locked="0"/>
    </xf>
    <xf numFmtId="2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2" fontId="6" fillId="5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2" fontId="6" fillId="5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10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0" fontId="6" fillId="0" borderId="0" xfId="1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164" fontId="4" fillId="10" borderId="22" xfId="0" applyNumberFormat="1" applyFont="1" applyFill="1" applyBorder="1" applyAlignment="1" applyProtection="1">
      <alignment horizontal="center" vertical="center"/>
      <protection locked="0"/>
    </xf>
    <xf numFmtId="10" fontId="3" fillId="0" borderId="0" xfId="1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vertical="center"/>
    </xf>
    <xf numFmtId="0" fontId="6" fillId="8" borderId="34" xfId="0" applyFont="1" applyFill="1" applyBorder="1" applyAlignment="1" applyProtection="1">
      <alignment horizontal="center" vertical="center"/>
    </xf>
    <xf numFmtId="1" fontId="6" fillId="5" borderId="20" xfId="0" applyNumberFormat="1" applyFont="1" applyFill="1" applyBorder="1" applyAlignment="1" applyProtection="1">
      <alignment horizontal="center" vertical="center"/>
    </xf>
    <xf numFmtId="0" fontId="6" fillId="8" borderId="34" xfId="0" applyFont="1" applyFill="1" applyBorder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6" fillId="9" borderId="0" xfId="0" applyNumberFormat="1" applyFont="1" applyFill="1" applyBorder="1" applyAlignment="1" applyProtection="1">
      <alignment horizontal="center" vertical="center"/>
      <protection locked="0"/>
    </xf>
    <xf numFmtId="2" fontId="6" fillId="9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left" vertical="center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10" fontId="5" fillId="5" borderId="27" xfId="1" applyNumberFormat="1" applyFont="1" applyFill="1" applyBorder="1" applyAlignment="1" applyProtection="1">
      <alignment horizontal="center" vertical="center"/>
    </xf>
    <xf numFmtId="0" fontId="18" fillId="5" borderId="23" xfId="0" applyFont="1" applyFill="1" applyBorder="1" applyAlignment="1" applyProtection="1">
      <alignment horizontal="center" vertical="center"/>
    </xf>
    <xf numFmtId="10" fontId="18" fillId="5" borderId="27" xfId="1" applyNumberFormat="1" applyFont="1" applyFill="1" applyBorder="1" applyAlignment="1" applyProtection="1">
      <alignment horizontal="center" vertical="center"/>
    </xf>
    <xf numFmtId="10" fontId="0" fillId="0" borderId="0" xfId="0" applyNumberFormat="1" applyProtection="1">
      <alignment vertical="center"/>
      <protection locked="0"/>
    </xf>
    <xf numFmtId="0" fontId="0" fillId="0" borderId="0" xfId="0" applyAlignment="1">
      <alignment horizontal="center" vertical="center"/>
    </xf>
    <xf numFmtId="10" fontId="0" fillId="0" borderId="0" xfId="0" applyNumberFormat="1">
      <alignment vertical="center"/>
    </xf>
    <xf numFmtId="10" fontId="0" fillId="0" borderId="0" xfId="0" applyNumberFormat="1" applyAlignment="1">
      <alignment horizontal="center" vertical="center"/>
    </xf>
    <xf numFmtId="10" fontId="3" fillId="0" borderId="0" xfId="0" applyNumberFormat="1" applyFont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left" vertical="center"/>
    </xf>
    <xf numFmtId="0" fontId="6" fillId="2" borderId="24" xfId="0" applyFont="1" applyFill="1" applyBorder="1" applyAlignment="1" applyProtection="1">
      <alignment horizontal="left" vertical="center"/>
    </xf>
    <xf numFmtId="0" fontId="12" fillId="4" borderId="0" xfId="0" applyFont="1" applyFill="1" applyAlignment="1" applyProtection="1">
      <alignment horizontal="center" vertical="center"/>
      <protection locked="0"/>
    </xf>
    <xf numFmtId="0" fontId="6" fillId="5" borderId="24" xfId="0" applyFont="1" applyFill="1" applyBorder="1" applyAlignment="1" applyProtection="1">
      <alignment horizontal="left"/>
      <protection locked="0"/>
    </xf>
    <xf numFmtId="0" fontId="16" fillId="0" borderId="24" xfId="0" applyFont="1" applyBorder="1" applyAlignment="1" applyProtection="1">
      <alignment horizontal="left"/>
      <protection locked="0"/>
    </xf>
    <xf numFmtId="0" fontId="16" fillId="0" borderId="30" xfId="0" applyFont="1" applyBorder="1" applyAlignment="1" applyProtection="1">
      <alignment horizontal="left"/>
      <protection locked="0"/>
    </xf>
    <xf numFmtId="0" fontId="6" fillId="4" borderId="23" xfId="0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 applyProtection="1">
      <alignment horizontal="center" vertical="center"/>
    </xf>
    <xf numFmtId="0" fontId="4" fillId="5" borderId="32" xfId="0" applyFont="1" applyFill="1" applyBorder="1" applyAlignment="1" applyProtection="1">
      <alignment horizontal="center" vertical="center"/>
    </xf>
    <xf numFmtId="0" fontId="5" fillId="5" borderId="31" xfId="0" applyFont="1" applyFill="1" applyBorder="1" applyAlignment="1" applyProtection="1">
      <alignment horizontal="center" vertical="center"/>
    </xf>
    <xf numFmtId="0" fontId="5" fillId="5" borderId="33" xfId="0" applyFont="1" applyFill="1" applyBorder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5" fillId="6" borderId="2" xfId="0" applyFont="1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/>
    </xf>
    <xf numFmtId="1" fontId="4" fillId="5" borderId="31" xfId="0" applyNumberFormat="1" applyFont="1" applyFill="1" applyBorder="1" applyAlignment="1" applyProtection="1">
      <alignment horizontal="center" vertical="center"/>
    </xf>
    <xf numFmtId="1" fontId="4" fillId="5" borderId="33" xfId="0" applyNumberFormat="1" applyFont="1" applyFill="1" applyBorder="1" applyAlignment="1" applyProtection="1">
      <alignment horizontal="center" vertical="center"/>
    </xf>
    <xf numFmtId="0" fontId="6" fillId="5" borderId="31" xfId="0" applyFont="1" applyFill="1" applyBorder="1" applyAlignment="1" applyProtection="1">
      <alignment horizontal="center" vertical="center"/>
    </xf>
    <xf numFmtId="0" fontId="6" fillId="5" borderId="33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Q121"/>
  <sheetViews>
    <sheetView topLeftCell="A28" zoomScaleNormal="100" workbookViewId="0">
      <selection activeCell="A3" sqref="A3"/>
    </sheetView>
  </sheetViews>
  <sheetFormatPr baseColWidth="10" defaultColWidth="11.44140625" defaultRowHeight="13.2" x14ac:dyDescent="0.25"/>
  <cols>
    <col min="1" max="1" width="33.21875" style="224" bestFit="1" customWidth="1"/>
    <col min="2" max="2" width="9.6640625" style="232" bestFit="1" customWidth="1"/>
    <col min="3" max="4" width="9.44140625" style="232" customWidth="1"/>
    <col min="5" max="5" width="9.77734375" style="232" customWidth="1"/>
    <col min="6" max="6" width="9.44140625" style="232" bestFit="1" customWidth="1"/>
    <col min="7" max="7" width="8.77734375" style="232" customWidth="1"/>
    <col min="8" max="8" width="7.6640625" style="232" customWidth="1"/>
    <col min="9" max="9" width="10.44140625" style="232" customWidth="1"/>
    <col min="10" max="10" width="10.6640625" style="232" customWidth="1"/>
    <col min="11" max="11" width="4.33203125" style="224" customWidth="1"/>
    <col min="12" max="12" width="21.21875" style="224" bestFit="1" customWidth="1"/>
    <col min="13" max="16384" width="11.44140625" style="224"/>
  </cols>
  <sheetData>
    <row r="1" spans="1:17" ht="13.5" customHeight="1" x14ac:dyDescent="0.25">
      <c r="A1" s="280" t="s">
        <v>101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7" ht="13.5" customHeight="1" thickBot="1" x14ac:dyDescent="0.3">
      <c r="A2" s="225"/>
      <c r="B2" s="225"/>
      <c r="C2" s="225"/>
      <c r="D2" s="225"/>
      <c r="E2" s="225"/>
      <c r="F2" s="225"/>
      <c r="G2" s="225"/>
      <c r="H2" s="225"/>
      <c r="I2" s="225"/>
      <c r="J2" s="225"/>
    </row>
    <row r="3" spans="1:17" ht="13.5" customHeight="1" thickBot="1" x14ac:dyDescent="0.3">
      <c r="A3" s="226"/>
      <c r="B3" s="26" t="s">
        <v>13</v>
      </c>
      <c r="C3" s="27"/>
      <c r="D3" s="281" t="s">
        <v>181</v>
      </c>
      <c r="E3" s="281"/>
      <c r="F3" s="281"/>
      <c r="G3" s="282"/>
      <c r="H3" s="282"/>
      <c r="I3" s="282"/>
      <c r="J3" s="283"/>
    </row>
    <row r="4" spans="1:17" ht="19.5" customHeight="1" x14ac:dyDescent="0.25">
      <c r="A4" s="226"/>
      <c r="B4" s="271" t="s">
        <v>0</v>
      </c>
      <c r="C4" s="272"/>
      <c r="D4" s="272"/>
      <c r="E4" s="273" t="s">
        <v>1</v>
      </c>
      <c r="F4" s="274"/>
      <c r="G4" s="275"/>
      <c r="H4" s="276" t="s">
        <v>2</v>
      </c>
      <c r="I4" s="276"/>
      <c r="J4" s="277"/>
    </row>
    <row r="5" spans="1:17" ht="13.5" customHeight="1" thickBot="1" x14ac:dyDescent="0.25">
      <c r="A5" s="227"/>
      <c r="B5" s="29" t="s">
        <v>3</v>
      </c>
      <c r="C5" s="30" t="s">
        <v>4</v>
      </c>
      <c r="D5" s="31" t="s">
        <v>5</v>
      </c>
      <c r="E5" s="32" t="s">
        <v>3</v>
      </c>
      <c r="F5" s="33" t="s">
        <v>4</v>
      </c>
      <c r="G5" s="34" t="s">
        <v>5</v>
      </c>
      <c r="H5" s="35" t="s">
        <v>3</v>
      </c>
      <c r="I5" s="36" t="s">
        <v>4</v>
      </c>
      <c r="J5" s="37" t="s">
        <v>5</v>
      </c>
    </row>
    <row r="6" spans="1:17" s="228" customFormat="1" ht="15" customHeight="1" thickBot="1" x14ac:dyDescent="0.25">
      <c r="A6" s="150" t="s">
        <v>6</v>
      </c>
      <c r="B6" s="38"/>
      <c r="C6" s="38"/>
      <c r="D6" s="38"/>
      <c r="E6" s="39"/>
      <c r="F6" s="39"/>
      <c r="G6" s="39"/>
      <c r="H6" s="40"/>
      <c r="I6" s="40"/>
      <c r="J6" s="41"/>
      <c r="Q6" s="229"/>
    </row>
    <row r="7" spans="1:17" s="228" customFormat="1" ht="15" customHeight="1" x14ac:dyDescent="0.25">
      <c r="A7" s="42" t="s">
        <v>14</v>
      </c>
      <c r="B7" s="18">
        <v>1987</v>
      </c>
      <c r="C7" s="53">
        <f t="shared" ref="C7:C37" si="0">IF(B7="","",(B7/$B$57)*3)</f>
        <v>0.25670729081434907</v>
      </c>
      <c r="D7" s="151">
        <v>14.22</v>
      </c>
      <c r="E7" s="152">
        <v>3347</v>
      </c>
      <c r="F7" s="43">
        <f t="shared" ref="F7:F37" si="1">IF(E7="","",(E7/$E$57)*3)</f>
        <v>0.38763849747133539</v>
      </c>
      <c r="G7" s="155">
        <v>14.97</v>
      </c>
      <c r="H7" s="44">
        <f t="shared" ref="H7:H37" si="2">IF(B7+E7=0,0,B7+E7)</f>
        <v>5334</v>
      </c>
      <c r="I7" s="45">
        <f t="shared" ref="I7:I37" si="3">IF(H7="","",(H7/$H$57)*3)</f>
        <v>0.32574708899926719</v>
      </c>
      <c r="J7" s="46">
        <f t="shared" ref="J7:J37" si="4">IF((D7*B7)+(G7*E7)="",0,IF(H7=0,0,((D7*B7)+(G7*E7))/H7))</f>
        <v>14.690613048368956</v>
      </c>
      <c r="Q7" s="229"/>
    </row>
    <row r="8" spans="1:17" s="228" customFormat="1" ht="15" customHeight="1" x14ac:dyDescent="0.25">
      <c r="A8" s="47" t="s">
        <v>15</v>
      </c>
      <c r="B8" s="1"/>
      <c r="C8" s="53" t="str">
        <f t="shared" si="0"/>
        <v/>
      </c>
      <c r="D8" s="153"/>
      <c r="E8" s="154"/>
      <c r="F8" s="48" t="str">
        <f t="shared" si="1"/>
        <v/>
      </c>
      <c r="G8" s="156"/>
      <c r="H8" s="49">
        <f t="shared" si="2"/>
        <v>0</v>
      </c>
      <c r="I8" s="50">
        <f t="shared" si="3"/>
        <v>0</v>
      </c>
      <c r="J8" s="51">
        <f t="shared" si="4"/>
        <v>0</v>
      </c>
      <c r="Q8" s="229"/>
    </row>
    <row r="9" spans="1:17" s="228" customFormat="1" ht="15" customHeight="1" x14ac:dyDescent="0.25">
      <c r="A9" s="52" t="s">
        <v>16</v>
      </c>
      <c r="B9" s="2">
        <v>105</v>
      </c>
      <c r="C9" s="53">
        <f t="shared" si="0"/>
        <v>1.3565307264975669E-2</v>
      </c>
      <c r="D9" s="153">
        <v>13.66</v>
      </c>
      <c r="E9" s="154">
        <v>215</v>
      </c>
      <c r="F9" s="48">
        <f t="shared" si="1"/>
        <v>2.4900590665173916E-2</v>
      </c>
      <c r="G9" s="156">
        <v>14.16</v>
      </c>
      <c r="H9" s="55">
        <f t="shared" si="2"/>
        <v>320</v>
      </c>
      <c r="I9" s="50">
        <f t="shared" si="3"/>
        <v>1.9542382542138262E-2</v>
      </c>
      <c r="J9" s="57">
        <f t="shared" si="4"/>
        <v>13.9959375</v>
      </c>
      <c r="Q9" s="229"/>
    </row>
    <row r="10" spans="1:17" s="228" customFormat="1" ht="15" customHeight="1" x14ac:dyDescent="0.25">
      <c r="A10" s="52" t="s">
        <v>17</v>
      </c>
      <c r="B10" s="2">
        <v>3357</v>
      </c>
      <c r="C10" s="53">
        <f t="shared" si="0"/>
        <v>0.4337022522716506</v>
      </c>
      <c r="D10" s="153">
        <v>14.4</v>
      </c>
      <c r="E10" s="154">
        <v>4869</v>
      </c>
      <c r="F10" s="48">
        <f t="shared" si="1"/>
        <v>0.56391151604061307</v>
      </c>
      <c r="G10" s="156">
        <v>12.67</v>
      </c>
      <c r="H10" s="55">
        <f t="shared" si="2"/>
        <v>8226</v>
      </c>
      <c r="I10" s="50">
        <f t="shared" si="3"/>
        <v>0.50236137122384172</v>
      </c>
      <c r="J10" s="57">
        <f t="shared" si="4"/>
        <v>13.376006564551423</v>
      </c>
      <c r="Q10" s="229"/>
    </row>
    <row r="11" spans="1:17" s="228" customFormat="1" ht="15" customHeight="1" x14ac:dyDescent="0.25">
      <c r="A11" s="47" t="s">
        <v>18</v>
      </c>
      <c r="B11" s="2">
        <v>1130</v>
      </c>
      <c r="C11" s="53">
        <f t="shared" si="0"/>
        <v>0.14598854485164292</v>
      </c>
      <c r="D11" s="153">
        <v>14.49</v>
      </c>
      <c r="E11" s="154">
        <v>872</v>
      </c>
      <c r="F11" s="48">
        <f t="shared" si="1"/>
        <v>0.10099216306991468</v>
      </c>
      <c r="G11" s="156">
        <v>12.96</v>
      </c>
      <c r="H11" s="55">
        <f t="shared" si="2"/>
        <v>2002</v>
      </c>
      <c r="I11" s="50">
        <f t="shared" si="3"/>
        <v>0.12226203077925249</v>
      </c>
      <c r="J11" s="57">
        <f t="shared" si="4"/>
        <v>13.823586413586414</v>
      </c>
      <c r="Q11" s="229"/>
    </row>
    <row r="12" spans="1:17" s="228" customFormat="1" ht="15" customHeight="1" x14ac:dyDescent="0.25">
      <c r="A12" s="52" t="s">
        <v>19</v>
      </c>
      <c r="B12" s="2">
        <v>712</v>
      </c>
      <c r="C12" s="53">
        <f t="shared" si="0"/>
        <v>9.1985702596787386E-2</v>
      </c>
      <c r="D12" s="153">
        <v>15.1</v>
      </c>
      <c r="E12" s="154">
        <v>475</v>
      </c>
      <c r="F12" s="48">
        <f t="shared" si="1"/>
        <v>5.5012932864919123E-2</v>
      </c>
      <c r="G12" s="156">
        <v>14.28</v>
      </c>
      <c r="H12" s="55">
        <f t="shared" si="2"/>
        <v>1187</v>
      </c>
      <c r="I12" s="50">
        <f t="shared" si="3"/>
        <v>7.2490025242244113E-2</v>
      </c>
      <c r="J12" s="57">
        <f t="shared" si="4"/>
        <v>14.771861836562762</v>
      </c>
      <c r="Q12" s="229"/>
    </row>
    <row r="13" spans="1:17" s="228" customFormat="1" ht="15" customHeight="1" x14ac:dyDescent="0.25">
      <c r="A13" s="52" t="s">
        <v>20</v>
      </c>
      <c r="B13" s="2">
        <v>3502</v>
      </c>
      <c r="C13" s="53">
        <f t="shared" si="0"/>
        <v>0.45243529563756946</v>
      </c>
      <c r="D13" s="153">
        <v>13.7</v>
      </c>
      <c r="E13" s="154">
        <v>3363</v>
      </c>
      <c r="F13" s="48">
        <f t="shared" si="1"/>
        <v>0.38949156468362744</v>
      </c>
      <c r="G13" s="156">
        <v>13.9</v>
      </c>
      <c r="H13" s="55">
        <f t="shared" si="2"/>
        <v>6865</v>
      </c>
      <c r="I13" s="50">
        <f t="shared" si="3"/>
        <v>0.41924517547430995</v>
      </c>
      <c r="J13" s="57">
        <f t="shared" si="4"/>
        <v>13.79797523670794</v>
      </c>
      <c r="Q13" s="229"/>
    </row>
    <row r="14" spans="1:17" s="228" customFormat="1" ht="15" customHeight="1" x14ac:dyDescent="0.25">
      <c r="A14" s="52" t="s">
        <v>21</v>
      </c>
      <c r="B14" s="2"/>
      <c r="C14" s="53" t="str">
        <f t="shared" si="0"/>
        <v/>
      </c>
      <c r="D14" s="153"/>
      <c r="E14" s="154"/>
      <c r="F14" s="48" t="str">
        <f t="shared" si="1"/>
        <v/>
      </c>
      <c r="G14" s="156"/>
      <c r="H14" s="55">
        <f t="shared" si="2"/>
        <v>0</v>
      </c>
      <c r="I14" s="50">
        <f t="shared" si="3"/>
        <v>0</v>
      </c>
      <c r="J14" s="57">
        <f t="shared" si="4"/>
        <v>0</v>
      </c>
      <c r="Q14" s="229"/>
    </row>
    <row r="15" spans="1:17" s="228" customFormat="1" ht="15" customHeight="1" x14ac:dyDescent="0.25">
      <c r="A15" s="52" t="s">
        <v>22</v>
      </c>
      <c r="B15" s="2">
        <v>1178</v>
      </c>
      <c r="C15" s="53">
        <f t="shared" si="0"/>
        <v>0.15218982817277465</v>
      </c>
      <c r="D15" s="153">
        <v>14.3</v>
      </c>
      <c r="E15" s="154">
        <v>1036</v>
      </c>
      <c r="F15" s="48">
        <f t="shared" si="1"/>
        <v>0.11998610199590781</v>
      </c>
      <c r="G15" s="156">
        <v>14.59</v>
      </c>
      <c r="H15" s="55">
        <f t="shared" si="2"/>
        <v>2214</v>
      </c>
      <c r="I15" s="50">
        <f t="shared" si="3"/>
        <v>0.1352088592134191</v>
      </c>
      <c r="J15" s="57">
        <f t="shared" si="4"/>
        <v>14.435700090334237</v>
      </c>
      <c r="Q15" s="229"/>
    </row>
    <row r="16" spans="1:17" s="228" customFormat="1" ht="15" customHeight="1" x14ac:dyDescent="0.25">
      <c r="A16" s="52" t="s">
        <v>67</v>
      </c>
      <c r="B16" s="2">
        <v>247</v>
      </c>
      <c r="C16" s="53">
        <f t="shared" si="0"/>
        <v>3.1910770423323714E-2</v>
      </c>
      <c r="D16" s="153">
        <v>13.79</v>
      </c>
      <c r="E16" s="154">
        <v>682</v>
      </c>
      <c r="F16" s="48">
        <f t="shared" si="1"/>
        <v>7.8986989923947037E-2</v>
      </c>
      <c r="G16" s="156">
        <v>15.13</v>
      </c>
      <c r="H16" s="55">
        <f t="shared" si="2"/>
        <v>929</v>
      </c>
      <c r="I16" s="50">
        <f t="shared" si="3"/>
        <v>5.673397931764515E-2</v>
      </c>
      <c r="J16" s="57">
        <f t="shared" si="4"/>
        <v>14.773724434876209</v>
      </c>
      <c r="Q16" s="229"/>
    </row>
    <row r="17" spans="1:17" s="228" customFormat="1" ht="15" customHeight="1" x14ac:dyDescent="0.25">
      <c r="A17" s="52" t="s">
        <v>23</v>
      </c>
      <c r="B17" s="2">
        <v>16</v>
      </c>
      <c r="C17" s="53">
        <f t="shared" si="0"/>
        <v>2.0670944403772449E-3</v>
      </c>
      <c r="D17" s="153">
        <v>10.63</v>
      </c>
      <c r="E17" s="154">
        <v>18</v>
      </c>
      <c r="F17" s="48">
        <f t="shared" si="1"/>
        <v>2.0847006138285142E-3</v>
      </c>
      <c r="G17" s="156">
        <v>11.28</v>
      </c>
      <c r="H17" s="55">
        <f t="shared" si="2"/>
        <v>34</v>
      </c>
      <c r="I17" s="50">
        <f t="shared" si="3"/>
        <v>2.0763781451021905E-3</v>
      </c>
      <c r="J17" s="57">
        <f t="shared" si="4"/>
        <v>10.974117647058824</v>
      </c>
      <c r="Q17" s="229"/>
    </row>
    <row r="18" spans="1:17" s="228" customFormat="1" ht="15" customHeight="1" x14ac:dyDescent="0.25">
      <c r="A18" s="47" t="s">
        <v>24</v>
      </c>
      <c r="B18" s="2">
        <v>1013</v>
      </c>
      <c r="C18" s="53">
        <f t="shared" si="0"/>
        <v>0.13087291675638432</v>
      </c>
      <c r="D18" s="153">
        <v>14.56</v>
      </c>
      <c r="E18" s="154">
        <v>866</v>
      </c>
      <c r="F18" s="48">
        <f t="shared" si="1"/>
        <v>0.10029726286530517</v>
      </c>
      <c r="G18" s="156">
        <v>14.46</v>
      </c>
      <c r="H18" s="55">
        <f t="shared" si="2"/>
        <v>1879</v>
      </c>
      <c r="I18" s="50">
        <f t="shared" si="3"/>
        <v>0.11475042748961811</v>
      </c>
      <c r="J18" s="57">
        <f t="shared" si="4"/>
        <v>14.513911655135709</v>
      </c>
      <c r="Q18" s="229"/>
    </row>
    <row r="19" spans="1:17" s="228" customFormat="1" ht="15" customHeight="1" x14ac:dyDescent="0.25">
      <c r="A19" s="52" t="s">
        <v>25</v>
      </c>
      <c r="B19" s="2">
        <v>234</v>
      </c>
      <c r="C19" s="53">
        <f t="shared" si="0"/>
        <v>3.0231256190517204E-2</v>
      </c>
      <c r="D19" s="153">
        <v>15.5</v>
      </c>
      <c r="E19" s="154">
        <v>51</v>
      </c>
      <c r="F19" s="48">
        <f t="shared" si="1"/>
        <v>5.9066517391807892E-3</v>
      </c>
      <c r="G19" s="156">
        <v>13.46</v>
      </c>
      <c r="H19" s="55">
        <f t="shared" si="2"/>
        <v>285</v>
      </c>
      <c r="I19" s="50">
        <f t="shared" si="3"/>
        <v>1.7404934451591889E-2</v>
      </c>
      <c r="J19" s="57">
        <f t="shared" si="4"/>
        <v>15.134947368421052</v>
      </c>
      <c r="Q19" s="229"/>
    </row>
    <row r="20" spans="1:17" s="228" customFormat="1" ht="15" customHeight="1" x14ac:dyDescent="0.25">
      <c r="A20" s="52" t="s">
        <v>26</v>
      </c>
      <c r="B20" s="2">
        <v>205</v>
      </c>
      <c r="C20" s="53">
        <f t="shared" si="0"/>
        <v>2.6484647517333447E-2</v>
      </c>
      <c r="D20" s="153">
        <v>12.38</v>
      </c>
      <c r="E20" s="154">
        <v>271</v>
      </c>
      <c r="F20" s="48">
        <f t="shared" si="1"/>
        <v>3.1386325908195963E-2</v>
      </c>
      <c r="G20" s="156">
        <v>13.36</v>
      </c>
      <c r="H20" s="55">
        <f t="shared" si="2"/>
        <v>476</v>
      </c>
      <c r="I20" s="50">
        <f t="shared" si="3"/>
        <v>2.9069294031430666E-2</v>
      </c>
      <c r="J20" s="57">
        <f t="shared" si="4"/>
        <v>12.937941176470588</v>
      </c>
      <c r="Q20" s="229"/>
    </row>
    <row r="21" spans="1:17" s="228" customFormat="1" ht="15" customHeight="1" x14ac:dyDescent="0.25">
      <c r="A21" s="52" t="s">
        <v>27</v>
      </c>
      <c r="B21" s="2"/>
      <c r="C21" s="53" t="str">
        <f t="shared" si="0"/>
        <v/>
      </c>
      <c r="D21" s="153"/>
      <c r="E21" s="154"/>
      <c r="F21" s="48" t="str">
        <f t="shared" si="1"/>
        <v/>
      </c>
      <c r="G21" s="156"/>
      <c r="H21" s="55">
        <f t="shared" si="2"/>
        <v>0</v>
      </c>
      <c r="I21" s="50">
        <f t="shared" si="3"/>
        <v>0</v>
      </c>
      <c r="J21" s="57">
        <f t="shared" si="4"/>
        <v>0</v>
      </c>
      <c r="Q21" s="229"/>
    </row>
    <row r="22" spans="1:17" s="228" customFormat="1" ht="15" customHeight="1" x14ac:dyDescent="0.25">
      <c r="A22" s="52" t="s">
        <v>28</v>
      </c>
      <c r="B22" s="2">
        <v>1006</v>
      </c>
      <c r="C22" s="53">
        <f t="shared" si="0"/>
        <v>0.12996856293871928</v>
      </c>
      <c r="D22" s="153">
        <v>14.48</v>
      </c>
      <c r="E22" s="154">
        <v>678</v>
      </c>
      <c r="F22" s="48">
        <f t="shared" si="1"/>
        <v>7.8523723120874023E-2</v>
      </c>
      <c r="G22" s="156">
        <v>13.21</v>
      </c>
      <c r="H22" s="55">
        <f t="shared" si="2"/>
        <v>1684</v>
      </c>
      <c r="I22" s="50">
        <f t="shared" si="3"/>
        <v>0.1028417881280026</v>
      </c>
      <c r="J22" s="57">
        <f t="shared" si="4"/>
        <v>13.968681710213778</v>
      </c>
      <c r="Q22" s="229"/>
    </row>
    <row r="23" spans="1:17" s="228" customFormat="1" ht="15" customHeight="1" x14ac:dyDescent="0.25">
      <c r="A23" s="52" t="s">
        <v>29</v>
      </c>
      <c r="B23" s="2">
        <v>32</v>
      </c>
      <c r="C23" s="53">
        <f t="shared" si="0"/>
        <v>4.1341888807544898E-3</v>
      </c>
      <c r="D23" s="153">
        <v>14.19</v>
      </c>
      <c r="E23" s="154">
        <v>16</v>
      </c>
      <c r="F23" s="48">
        <f t="shared" si="1"/>
        <v>1.8530672122920124E-3</v>
      </c>
      <c r="G23" s="156">
        <v>12.92</v>
      </c>
      <c r="H23" s="55">
        <f t="shared" si="2"/>
        <v>48</v>
      </c>
      <c r="I23" s="50">
        <f t="shared" si="3"/>
        <v>2.9313573813207396E-3</v>
      </c>
      <c r="J23" s="57">
        <f t="shared" si="4"/>
        <v>13.766666666666666</v>
      </c>
      <c r="Q23" s="229"/>
    </row>
    <row r="24" spans="1:17" s="228" customFormat="1" ht="15" customHeight="1" x14ac:dyDescent="0.25">
      <c r="A24" s="52" t="s">
        <v>30</v>
      </c>
      <c r="B24" s="2">
        <v>179</v>
      </c>
      <c r="C24" s="53">
        <f t="shared" si="0"/>
        <v>2.3125619051720427E-2</v>
      </c>
      <c r="D24" s="153">
        <v>13.1</v>
      </c>
      <c r="E24" s="154">
        <v>123</v>
      </c>
      <c r="F24" s="48">
        <f t="shared" si="1"/>
        <v>1.4245454194494845E-2</v>
      </c>
      <c r="G24" s="156">
        <v>13.4</v>
      </c>
      <c r="H24" s="55">
        <f t="shared" si="2"/>
        <v>302</v>
      </c>
      <c r="I24" s="50">
        <f t="shared" si="3"/>
        <v>1.8443123524142985E-2</v>
      </c>
      <c r="J24" s="57">
        <f t="shared" si="4"/>
        <v>13.222185430463577</v>
      </c>
      <c r="Q24" s="229"/>
    </row>
    <row r="25" spans="1:17" s="228" customFormat="1" ht="15" customHeight="1" x14ac:dyDescent="0.25">
      <c r="A25" s="52" t="s">
        <v>31</v>
      </c>
      <c r="B25" s="2">
        <v>3113</v>
      </c>
      <c r="C25" s="53">
        <f t="shared" si="0"/>
        <v>0.40217906205589765</v>
      </c>
      <c r="D25" s="153">
        <v>14.74</v>
      </c>
      <c r="E25" s="154">
        <v>2897</v>
      </c>
      <c r="F25" s="48">
        <f t="shared" si="1"/>
        <v>0.33552098212562254</v>
      </c>
      <c r="G25" s="156">
        <v>14.74</v>
      </c>
      <c r="H25" s="55">
        <f t="shared" si="2"/>
        <v>6010</v>
      </c>
      <c r="I25" s="50">
        <f t="shared" si="3"/>
        <v>0.36703037211953421</v>
      </c>
      <c r="J25" s="57">
        <f t="shared" si="4"/>
        <v>14.739999999999998</v>
      </c>
      <c r="Q25" s="229"/>
    </row>
    <row r="26" spans="1:17" s="228" customFormat="1" ht="15" customHeight="1" x14ac:dyDescent="0.25">
      <c r="A26" s="52" t="s">
        <v>32</v>
      </c>
      <c r="B26" s="2">
        <v>19</v>
      </c>
      <c r="C26" s="53">
        <f t="shared" si="0"/>
        <v>2.4546746479479778E-3</v>
      </c>
      <c r="D26" s="153">
        <v>17.13</v>
      </c>
      <c r="E26" s="154">
        <v>22</v>
      </c>
      <c r="F26" s="48">
        <f t="shared" si="1"/>
        <v>2.5479674169015172E-3</v>
      </c>
      <c r="G26" s="156">
        <v>15.49</v>
      </c>
      <c r="H26" s="55">
        <f t="shared" si="2"/>
        <v>41</v>
      </c>
      <c r="I26" s="50">
        <f t="shared" si="3"/>
        <v>2.5038677632114648E-3</v>
      </c>
      <c r="J26" s="57">
        <f t="shared" si="4"/>
        <v>16.25</v>
      </c>
      <c r="Q26" s="229"/>
    </row>
    <row r="27" spans="1:17" s="228" customFormat="1" ht="15" customHeight="1" x14ac:dyDescent="0.25">
      <c r="A27" s="52" t="s">
        <v>33</v>
      </c>
      <c r="B27" s="2">
        <v>420</v>
      </c>
      <c r="C27" s="53">
        <f t="shared" si="0"/>
        <v>5.4261229059902674E-2</v>
      </c>
      <c r="D27" s="153">
        <v>14.19</v>
      </c>
      <c r="E27" s="154">
        <v>489</v>
      </c>
      <c r="F27" s="48">
        <f t="shared" si="1"/>
        <v>5.6634366675674633E-2</v>
      </c>
      <c r="G27" s="156">
        <v>14.07</v>
      </c>
      <c r="H27" s="55">
        <f t="shared" si="2"/>
        <v>909</v>
      </c>
      <c r="I27" s="50">
        <f t="shared" si="3"/>
        <v>5.5512580408761503E-2</v>
      </c>
      <c r="J27" s="57">
        <f t="shared" si="4"/>
        <v>14.125445544554456</v>
      </c>
      <c r="Q27" s="229"/>
    </row>
    <row r="28" spans="1:17" s="228" customFormat="1" ht="15" customHeight="1" x14ac:dyDescent="0.25">
      <c r="A28" s="52" t="s">
        <v>34</v>
      </c>
      <c r="B28" s="2">
        <v>84</v>
      </c>
      <c r="C28" s="53">
        <f t="shared" si="0"/>
        <v>1.0852245811980535E-2</v>
      </c>
      <c r="D28" s="153">
        <v>13.87</v>
      </c>
      <c r="E28" s="154">
        <v>101</v>
      </c>
      <c r="F28" s="48">
        <f t="shared" si="1"/>
        <v>1.169748677759333E-2</v>
      </c>
      <c r="G28" s="156">
        <v>13.52</v>
      </c>
      <c r="H28" s="55">
        <f t="shared" si="2"/>
        <v>185</v>
      </c>
      <c r="I28" s="50">
        <f t="shared" si="3"/>
        <v>1.1297939907173683E-2</v>
      </c>
      <c r="J28" s="57">
        <f t="shared" si="4"/>
        <v>13.678918918918919</v>
      </c>
      <c r="Q28" s="229"/>
    </row>
    <row r="29" spans="1:17" s="228" customFormat="1" ht="15" customHeight="1" x14ac:dyDescent="0.25">
      <c r="A29" s="52" t="s">
        <v>35</v>
      </c>
      <c r="B29" s="2">
        <v>446</v>
      </c>
      <c r="C29" s="53">
        <f t="shared" si="0"/>
        <v>5.7620257525515695E-2</v>
      </c>
      <c r="D29" s="153">
        <v>14.7</v>
      </c>
      <c r="E29" s="154">
        <v>480</v>
      </c>
      <c r="F29" s="48">
        <f t="shared" si="1"/>
        <v>5.5592016368760371E-2</v>
      </c>
      <c r="G29" s="156">
        <v>13.47</v>
      </c>
      <c r="H29" s="55">
        <f t="shared" si="2"/>
        <v>926</v>
      </c>
      <c r="I29" s="50">
        <f t="shared" si="3"/>
        <v>5.6550769481312602E-2</v>
      </c>
      <c r="J29" s="57">
        <f t="shared" si="4"/>
        <v>14.06241900647948</v>
      </c>
      <c r="Q29" s="229"/>
    </row>
    <row r="30" spans="1:17" s="228" customFormat="1" ht="15" customHeight="1" x14ac:dyDescent="0.25">
      <c r="A30" s="52" t="s">
        <v>36</v>
      </c>
      <c r="B30" s="2">
        <v>82</v>
      </c>
      <c r="C30" s="53">
        <f t="shared" si="0"/>
        <v>1.059385900693338E-2</v>
      </c>
      <c r="D30" s="153">
        <v>15.7</v>
      </c>
      <c r="E30" s="154">
        <v>40</v>
      </c>
      <c r="F30" s="48">
        <f t="shared" si="1"/>
        <v>4.6326680307300317E-3</v>
      </c>
      <c r="G30" s="156">
        <v>15.22</v>
      </c>
      <c r="H30" s="55">
        <f t="shared" si="2"/>
        <v>122</v>
      </c>
      <c r="I30" s="50">
        <f t="shared" si="3"/>
        <v>7.4505333441902124E-3</v>
      </c>
      <c r="J30" s="57">
        <f t="shared" si="4"/>
        <v>15.54262295081967</v>
      </c>
      <c r="Q30" s="229"/>
    </row>
    <row r="31" spans="1:17" s="228" customFormat="1" ht="15" customHeight="1" x14ac:dyDescent="0.25">
      <c r="A31" s="52" t="s">
        <v>37</v>
      </c>
      <c r="B31" s="2"/>
      <c r="C31" s="53" t="str">
        <f t="shared" si="0"/>
        <v/>
      </c>
      <c r="D31" s="153"/>
      <c r="E31" s="154"/>
      <c r="F31" s="48" t="str">
        <f t="shared" si="1"/>
        <v/>
      </c>
      <c r="G31" s="156"/>
      <c r="H31" s="55">
        <f t="shared" si="2"/>
        <v>0</v>
      </c>
      <c r="I31" s="50">
        <f t="shared" si="3"/>
        <v>0</v>
      </c>
      <c r="J31" s="57">
        <f t="shared" si="4"/>
        <v>0</v>
      </c>
      <c r="Q31" s="229"/>
    </row>
    <row r="32" spans="1:17" s="228" customFormat="1" ht="15" customHeight="1" x14ac:dyDescent="0.25">
      <c r="A32" s="52" t="s">
        <v>38</v>
      </c>
      <c r="B32" s="2">
        <v>508</v>
      </c>
      <c r="C32" s="53">
        <f t="shared" si="0"/>
        <v>6.5630248481977516E-2</v>
      </c>
      <c r="D32" s="153">
        <v>13.67</v>
      </c>
      <c r="E32" s="154">
        <v>518</v>
      </c>
      <c r="F32" s="48">
        <f t="shared" si="1"/>
        <v>5.9993050997953906E-2</v>
      </c>
      <c r="G32" s="156">
        <v>12</v>
      </c>
      <c r="H32" s="55">
        <f t="shared" si="2"/>
        <v>1026</v>
      </c>
      <c r="I32" s="50">
        <f t="shared" si="3"/>
        <v>6.2657764025730811E-2</v>
      </c>
      <c r="J32" s="57">
        <f t="shared" si="4"/>
        <v>12.826861598440546</v>
      </c>
      <c r="Q32" s="229"/>
    </row>
    <row r="33" spans="1:17" s="228" customFormat="1" ht="15" customHeight="1" x14ac:dyDescent="0.25">
      <c r="A33" s="52" t="s">
        <v>39</v>
      </c>
      <c r="B33" s="2">
        <v>627</v>
      </c>
      <c r="C33" s="53">
        <f t="shared" si="0"/>
        <v>8.1004263382283281E-2</v>
      </c>
      <c r="D33" s="153">
        <v>15.56</v>
      </c>
      <c r="E33" s="154">
        <v>542</v>
      </c>
      <c r="F33" s="48">
        <f t="shared" si="1"/>
        <v>6.2772651816391925E-2</v>
      </c>
      <c r="G33" s="156">
        <v>15.15</v>
      </c>
      <c r="H33" s="55">
        <f t="shared" si="2"/>
        <v>1169</v>
      </c>
      <c r="I33" s="50">
        <f t="shared" si="3"/>
        <v>7.1390766224248836E-2</v>
      </c>
      <c r="J33" s="57">
        <f t="shared" si="4"/>
        <v>15.369905902480754</v>
      </c>
      <c r="Q33" s="229"/>
    </row>
    <row r="34" spans="1:17" s="228" customFormat="1" ht="15" customHeight="1" x14ac:dyDescent="0.25">
      <c r="A34" s="52" t="s">
        <v>40</v>
      </c>
      <c r="B34" s="2">
        <v>27</v>
      </c>
      <c r="C34" s="53">
        <f t="shared" si="0"/>
        <v>3.4882218681366005E-3</v>
      </c>
      <c r="D34" s="153">
        <v>13.09</v>
      </c>
      <c r="E34" s="154">
        <v>17</v>
      </c>
      <c r="F34" s="48">
        <f t="shared" si="1"/>
        <v>1.9688839130602631E-3</v>
      </c>
      <c r="G34" s="156">
        <v>11.53</v>
      </c>
      <c r="H34" s="55">
        <f t="shared" si="2"/>
        <v>44</v>
      </c>
      <c r="I34" s="50">
        <f t="shared" si="3"/>
        <v>2.6870775995440112E-3</v>
      </c>
      <c r="J34" s="57">
        <f t="shared" si="4"/>
        <v>12.487272727272728</v>
      </c>
      <c r="Q34" s="229"/>
    </row>
    <row r="35" spans="1:17" s="228" customFormat="1" ht="15" customHeight="1" x14ac:dyDescent="0.25">
      <c r="A35" s="52" t="s">
        <v>41</v>
      </c>
      <c r="B35" s="2">
        <v>694</v>
      </c>
      <c r="C35" s="53">
        <f t="shared" si="0"/>
        <v>8.9660221351362979E-2</v>
      </c>
      <c r="D35" s="153">
        <v>13.79</v>
      </c>
      <c r="E35" s="154">
        <v>1964</v>
      </c>
      <c r="F35" s="48">
        <f t="shared" si="1"/>
        <v>0.22746400030884456</v>
      </c>
      <c r="G35" s="156">
        <v>14.93</v>
      </c>
      <c r="H35" s="55">
        <f t="shared" si="2"/>
        <v>2658</v>
      </c>
      <c r="I35" s="50">
        <f t="shared" si="3"/>
        <v>0.16232391499063595</v>
      </c>
      <c r="J35" s="57">
        <f t="shared" si="4"/>
        <v>14.63234762979684</v>
      </c>
      <c r="Q35" s="229"/>
    </row>
    <row r="36" spans="1:17" s="228" customFormat="1" ht="15" customHeight="1" x14ac:dyDescent="0.25">
      <c r="A36" s="52" t="s">
        <v>42</v>
      </c>
      <c r="B36" s="2">
        <v>521</v>
      </c>
      <c r="C36" s="53">
        <f t="shared" si="0"/>
        <v>6.7309762714784033E-2</v>
      </c>
      <c r="D36" s="153">
        <v>14.63</v>
      </c>
      <c r="E36" s="154">
        <v>636</v>
      </c>
      <c r="F36" s="48">
        <f t="shared" si="1"/>
        <v>7.3659421688607493E-2</v>
      </c>
      <c r="G36" s="156">
        <v>12.78</v>
      </c>
      <c r="H36" s="55">
        <f t="shared" si="2"/>
        <v>1157</v>
      </c>
      <c r="I36" s="50">
        <f t="shared" si="3"/>
        <v>7.0657926878918656E-2</v>
      </c>
      <c r="J36" s="57">
        <f t="shared" si="4"/>
        <v>13.613059636992222</v>
      </c>
      <c r="Q36" s="229"/>
    </row>
    <row r="37" spans="1:17" ht="18" customHeight="1" thickBot="1" x14ac:dyDescent="0.3">
      <c r="A37" s="58" t="s">
        <v>43</v>
      </c>
      <c r="B37" s="3">
        <v>1200</v>
      </c>
      <c r="C37" s="53">
        <f t="shared" si="0"/>
        <v>0.15503208302829335</v>
      </c>
      <c r="D37" s="22">
        <v>14.25</v>
      </c>
      <c r="E37" s="23">
        <v>906</v>
      </c>
      <c r="F37" s="48">
        <f t="shared" si="1"/>
        <v>0.10492993089603521</v>
      </c>
      <c r="G37" s="24">
        <v>12.44</v>
      </c>
      <c r="H37" s="59">
        <f t="shared" si="2"/>
        <v>2106</v>
      </c>
      <c r="I37" s="60">
        <f t="shared" si="3"/>
        <v>0.12861330510544744</v>
      </c>
      <c r="J37" s="61">
        <f t="shared" si="4"/>
        <v>13.471339031339031</v>
      </c>
    </row>
    <row r="38" spans="1:17" ht="13.8" thickBot="1" x14ac:dyDescent="0.3">
      <c r="A38" s="62" t="s">
        <v>65</v>
      </c>
      <c r="B38" s="63">
        <f>SUM(B7:B37)</f>
        <v>22644</v>
      </c>
      <c r="C38" s="64">
        <f>SUM(C7:C37)</f>
        <v>2.9254554067438949</v>
      </c>
      <c r="D38" s="65">
        <f>(B7*D7+B8*D8+B9*D9+B10*D10+B11*D11+B12*D12+B13*D13+B14*D14+B15*D15+B16*D16+B17*D17+B18*D18+B19*D19+B20*D20+B21*D21+B22*D22+B23*D23+B24*D24+B25*D25+B26*D26+B27*D27+B28*D28+B29*D29+B30*D30+B31*D31+B32*D32+B33*D33+B34*D34+B35*D35+B36*D36+B37*D37)/B38</f>
        <v>14.324331390213741</v>
      </c>
      <c r="E38" s="66">
        <f>SUM(E7:E37)</f>
        <v>25494</v>
      </c>
      <c r="F38" s="67">
        <f>SUM(F7:F37)</f>
        <v>2.9526309693857846</v>
      </c>
      <c r="G38" s="68">
        <f>(E7*G7+E8*G8+E9*G9+E10*G10+E11*G11+E12*G12+E13*G13+E14*G14+E15*G15+E16*G16+E17*G17+E18*G18+E19*G19+E20*G20+E21*G21+E22*G22+E23*G23+E24*G24+E25*G25+E26*G26+E27*G27+E28*G28+E29*G29+E30*G30+E31*G31+E32*G32+E33*G33+E34*G34+E35*G35+E36*G36+E37*G37)/E38</f>
        <v>13.911270102769283</v>
      </c>
      <c r="H38" s="69">
        <f>SUM(H7:H37)</f>
        <v>48138</v>
      </c>
      <c r="I38" s="70">
        <f>SUM(I7:I37)</f>
        <v>2.9397850337920364</v>
      </c>
      <c r="J38" s="71">
        <f>(H7*J7+H8*J8+H9*J9+H10*J10+H11*J11+H12*J12+H13*J13+H14*J14+H15*J15+H16*J16+H17*J17+H18*J18+H19*J19+H20*J20+H21*J21+H22*J22+H23*J23+H24*J24+H25*J25+H26*J26+H27*J27+H28*J28+H29*J29+H30*J30+H31*J31+H32*J32+H33*J33+H34*J34+H35*J35+H36*J36+H37*J37)/H38</f>
        <v>14.105573143878022</v>
      </c>
    </row>
    <row r="39" spans="1:17" ht="13.5" customHeight="1" thickBot="1" x14ac:dyDescent="0.3">
      <c r="B39" s="231"/>
      <c r="E39" s="231"/>
    </row>
    <row r="40" spans="1:17" ht="13.5" customHeight="1" x14ac:dyDescent="0.25">
      <c r="B40" s="271" t="s">
        <v>0</v>
      </c>
      <c r="C40" s="272"/>
      <c r="D40" s="272"/>
      <c r="E40" s="273" t="s">
        <v>1</v>
      </c>
      <c r="F40" s="274"/>
      <c r="G40" s="275"/>
      <c r="H40" s="276" t="s">
        <v>2</v>
      </c>
      <c r="I40" s="276"/>
      <c r="J40" s="277"/>
    </row>
    <row r="41" spans="1:17" ht="13.8" thickBot="1" x14ac:dyDescent="0.25">
      <c r="B41" s="29" t="s">
        <v>3</v>
      </c>
      <c r="C41" s="30" t="s">
        <v>4</v>
      </c>
      <c r="D41" s="31" t="s">
        <v>5</v>
      </c>
      <c r="E41" s="32" t="s">
        <v>3</v>
      </c>
      <c r="F41" s="33" t="s">
        <v>4</v>
      </c>
      <c r="G41" s="34" t="s">
        <v>5</v>
      </c>
      <c r="H41" s="35" t="s">
        <v>3</v>
      </c>
      <c r="I41" s="36" t="s">
        <v>4</v>
      </c>
      <c r="J41" s="37" t="s">
        <v>5</v>
      </c>
      <c r="L41" s="233"/>
      <c r="M41" s="233"/>
    </row>
    <row r="42" spans="1:17" ht="13.8" thickBot="1" x14ac:dyDescent="0.25">
      <c r="A42" s="150" t="s">
        <v>7</v>
      </c>
      <c r="B42" s="38"/>
      <c r="C42" s="38"/>
      <c r="D42" s="38"/>
      <c r="E42" s="39"/>
      <c r="F42" s="39"/>
      <c r="G42" s="39"/>
      <c r="H42" s="40"/>
      <c r="I42" s="40"/>
      <c r="J42" s="41"/>
    </row>
    <row r="43" spans="1:17" x14ac:dyDescent="0.25">
      <c r="A43" s="11" t="s">
        <v>111</v>
      </c>
      <c r="B43" s="2">
        <v>401</v>
      </c>
      <c r="C43" s="53">
        <f>IF(B43="","",(B43/$B$57)*3)</f>
        <v>5.1806554411954697E-2</v>
      </c>
      <c r="D43" s="5">
        <v>14.74</v>
      </c>
      <c r="E43" s="6">
        <v>254</v>
      </c>
      <c r="F43" s="54">
        <f>IF(E43="","",(E43/$E$57)*3)</f>
        <v>2.9417441995135699E-2</v>
      </c>
      <c r="G43" s="9">
        <v>13.04</v>
      </c>
      <c r="H43" s="55">
        <f>B43+E43</f>
        <v>655</v>
      </c>
      <c r="I43" s="56">
        <f>IF(H43="","",(H43/$H$57)*3)</f>
        <v>4.0000814265939252E-2</v>
      </c>
      <c r="J43" s="57">
        <f>IF((D43*B43)+(G43*E43)="",0,IF(H43=0,0,((D43*B43)+(G43*E43))/H43))</f>
        <v>14.080763358778626</v>
      </c>
    </row>
    <row r="44" spans="1:17" x14ac:dyDescent="0.25">
      <c r="A44" s="11" t="s">
        <v>112</v>
      </c>
      <c r="B44" s="2">
        <v>149</v>
      </c>
      <c r="C44" s="53">
        <f>IF(B44="","",(B44/$B$57)*3)</f>
        <v>1.9249816976013093E-2</v>
      </c>
      <c r="D44" s="5">
        <v>13.64</v>
      </c>
      <c r="E44" s="6">
        <v>78</v>
      </c>
      <c r="F44" s="54">
        <f>IF(E44="","",(E44/$E$57)*3)</f>
        <v>9.0337026599235613E-3</v>
      </c>
      <c r="G44" s="9">
        <v>11.9</v>
      </c>
      <c r="H44" s="55">
        <f>B44+E44</f>
        <v>227</v>
      </c>
      <c r="I44" s="56">
        <f>IF(H44="","",(H44/$H$57)*3)</f>
        <v>1.3862877615829331E-2</v>
      </c>
      <c r="J44" s="57">
        <f>IF((D44*B44)+(G44*E44)="",0,IF(H44=0,0,((D44*B44)+(G44*E44))/H44))</f>
        <v>13.042114537444936</v>
      </c>
    </row>
    <row r="45" spans="1:17" x14ac:dyDescent="0.25">
      <c r="A45" s="11" t="s">
        <v>113</v>
      </c>
      <c r="B45" s="2">
        <v>8</v>
      </c>
      <c r="C45" s="53">
        <f>IF(B45="","",(B45/$B$57)*3)</f>
        <v>1.0335472201886224E-3</v>
      </c>
      <c r="D45" s="5">
        <v>16.04</v>
      </c>
      <c r="E45" s="6">
        <v>77</v>
      </c>
      <c r="F45" s="54">
        <f>IF(E45="","",(E45/$E$57)*3)</f>
        <v>8.9178859591553094E-3</v>
      </c>
      <c r="G45" s="9">
        <v>13.56</v>
      </c>
      <c r="H45" s="55">
        <f>B45+E45</f>
        <v>85</v>
      </c>
      <c r="I45" s="56">
        <f>IF(H45="","",(H45/$H$57)*3)</f>
        <v>5.1909453627554765E-3</v>
      </c>
      <c r="J45" s="57">
        <f>IF((D45*B45)+(G45*E45)="",0,IF(H45=0,0,((D45*B45)+(G45*E45))/H45))</f>
        <v>13.793411764705883</v>
      </c>
    </row>
    <row r="46" spans="1:17" ht="13.8" thickBot="1" x14ac:dyDescent="0.3">
      <c r="A46" s="11"/>
      <c r="B46" s="2"/>
      <c r="C46" s="53" t="str">
        <f>IF(B46="","",(B46/$B$57)*3)</f>
        <v/>
      </c>
      <c r="D46" s="5"/>
      <c r="E46" s="6"/>
      <c r="F46" s="54" t="str">
        <f>IF(E46="","",(E46/$E$57)*3)</f>
        <v/>
      </c>
      <c r="G46" s="9"/>
      <c r="H46" s="55">
        <f>B46+E46</f>
        <v>0</v>
      </c>
      <c r="I46" s="56">
        <f>IF(H46="","",(H46/$H$57)*3)</f>
        <v>0</v>
      </c>
      <c r="J46" s="57">
        <f>IF((D46*B46)+(G46*E46)="",0,IF(H46=0,0,((D46*B46)+(G46*E46))/H46))</f>
        <v>0</v>
      </c>
    </row>
    <row r="47" spans="1:17" ht="13.8" thickBot="1" x14ac:dyDescent="0.3">
      <c r="A47" s="150" t="s">
        <v>7</v>
      </c>
      <c r="B47" s="73">
        <f>SUM(B43:B46)</f>
        <v>558</v>
      </c>
      <c r="C47" s="74">
        <f>SUM(C43:C46)</f>
        <v>7.2089918608156417E-2</v>
      </c>
      <c r="D47" s="75">
        <f>((B43*D43+B44*D44+B45*D45+B46*D46)/B47)</f>
        <v>14.464910394265234</v>
      </c>
      <c r="E47" s="76">
        <f>SUM(E43:E46)</f>
        <v>409</v>
      </c>
      <c r="F47" s="77">
        <f>SUM(F43:F46)</f>
        <v>4.7369030614214575E-2</v>
      </c>
      <c r="G47" s="78">
        <f>((E43*G43+E44*G44+E45*G45+E46*G46)/E47)</f>
        <v>12.920488997555012</v>
      </c>
      <c r="H47" s="79">
        <f>SUM(H43:H46)</f>
        <v>967</v>
      </c>
      <c r="I47" s="80">
        <f>SUM(I43:I46)</f>
        <v>5.9054637244524054E-2</v>
      </c>
      <c r="J47" s="81">
        <f>((H43*J43+H44*J44+H45*J45+H46*J46)/H47)</f>
        <v>13.811685625646328</v>
      </c>
    </row>
    <row r="48" spans="1:17" ht="13.5" customHeight="1" thickBot="1" x14ac:dyDescent="0.3"/>
    <row r="49" spans="1:12" ht="13.5" customHeight="1" x14ac:dyDescent="0.25">
      <c r="B49" s="271" t="s">
        <v>0</v>
      </c>
      <c r="C49" s="272"/>
      <c r="D49" s="272"/>
      <c r="E49" s="273" t="s">
        <v>1</v>
      </c>
      <c r="F49" s="274"/>
      <c r="G49" s="275"/>
      <c r="H49" s="276" t="s">
        <v>2</v>
      </c>
      <c r="I49" s="276"/>
      <c r="J49" s="277"/>
    </row>
    <row r="50" spans="1:12" ht="13.8" thickBot="1" x14ac:dyDescent="0.25">
      <c r="B50" s="29" t="s">
        <v>3</v>
      </c>
      <c r="C50" s="30" t="s">
        <v>4</v>
      </c>
      <c r="D50" s="31" t="s">
        <v>5</v>
      </c>
      <c r="E50" s="32" t="s">
        <v>3</v>
      </c>
      <c r="F50" s="33" t="s">
        <v>4</v>
      </c>
      <c r="G50" s="34" t="s">
        <v>5</v>
      </c>
      <c r="H50" s="35" t="s">
        <v>3</v>
      </c>
      <c r="I50" s="36" t="s">
        <v>4</v>
      </c>
      <c r="J50" s="37" t="s">
        <v>5</v>
      </c>
    </row>
    <row r="51" spans="1:12" ht="13.8" thickBot="1" x14ac:dyDescent="0.25">
      <c r="A51" s="278" t="s">
        <v>69</v>
      </c>
      <c r="B51" s="279"/>
      <c r="C51" s="279"/>
      <c r="D51" s="38"/>
      <c r="E51" s="39"/>
      <c r="F51" s="39"/>
      <c r="G51" s="39"/>
      <c r="H51" s="40"/>
      <c r="I51" s="40"/>
      <c r="J51" s="41"/>
    </row>
    <row r="52" spans="1:12" ht="18" customHeight="1" thickBot="1" x14ac:dyDescent="0.3">
      <c r="A52" s="248" t="s">
        <v>68</v>
      </c>
      <c r="B52" s="2">
        <v>19</v>
      </c>
      <c r="C52" s="53">
        <f>IF(B52="","",(B52/$B$57)*3)</f>
        <v>2.4546746479479778E-3</v>
      </c>
      <c r="D52" s="5">
        <v>15.57</v>
      </c>
      <c r="E52" s="6"/>
      <c r="F52" s="54" t="str">
        <f>IF(E52="","",(E52/$E$57)*3)</f>
        <v/>
      </c>
      <c r="G52" s="9"/>
      <c r="H52" s="55">
        <f>IF(B52+E52=0,0,B52+E52)</f>
        <v>19</v>
      </c>
      <c r="I52" s="56">
        <f>IF(H52="","",(H52/$H$57)*3)</f>
        <v>1.1603289634394593E-3</v>
      </c>
      <c r="J52" s="57">
        <f>IF((D52*B52)+(G52*E52)="",0,IF(H52=0,0,((D52*B52)+(G52*E52))/H52))</f>
        <v>15.569999999999999</v>
      </c>
      <c r="L52" s="224" t="s">
        <v>142</v>
      </c>
    </row>
    <row r="53" spans="1:12" ht="13.8" thickBot="1" x14ac:dyDescent="0.3">
      <c r="A53" s="62" t="s">
        <v>70</v>
      </c>
      <c r="B53" s="63">
        <f>+B52</f>
        <v>19</v>
      </c>
      <c r="C53" s="64">
        <f>C52</f>
        <v>2.4546746479479778E-3</v>
      </c>
      <c r="D53" s="65">
        <f>D52</f>
        <v>15.57</v>
      </c>
      <c r="E53" s="66">
        <f t="shared" ref="E53:J53" si="5">+E52</f>
        <v>0</v>
      </c>
      <c r="F53" s="67" t="str">
        <f t="shared" si="5"/>
        <v/>
      </c>
      <c r="G53" s="68">
        <f t="shared" si="5"/>
        <v>0</v>
      </c>
      <c r="H53" s="69">
        <f t="shared" si="5"/>
        <v>19</v>
      </c>
      <c r="I53" s="70">
        <f t="shared" si="5"/>
        <v>1.1603289634394593E-3</v>
      </c>
      <c r="J53" s="71">
        <f t="shared" si="5"/>
        <v>15.569999999999999</v>
      </c>
    </row>
    <row r="56" spans="1:12" s="234" customFormat="1" ht="13.8" thickBot="1" x14ac:dyDescent="0.3">
      <c r="A56" s="224"/>
      <c r="B56" s="232"/>
      <c r="C56" s="232"/>
      <c r="D56" s="232"/>
      <c r="E56" s="232"/>
      <c r="F56" s="232"/>
      <c r="G56" s="232"/>
      <c r="H56" s="232"/>
      <c r="I56" s="232"/>
      <c r="J56" s="232"/>
    </row>
    <row r="57" spans="1:12" ht="13.8" thickBot="1" x14ac:dyDescent="0.25">
      <c r="A57" s="82" t="s">
        <v>102</v>
      </c>
      <c r="B57" s="83">
        <f>B38+B47+B53</f>
        <v>23221</v>
      </c>
      <c r="C57" s="84">
        <f>C38+C47+C53</f>
        <v>2.9999999999999991</v>
      </c>
      <c r="D57" s="85">
        <f>((B38*D38+B47*D47+B53*D53)/(B57))</f>
        <v>14.328728736919167</v>
      </c>
      <c r="E57" s="86">
        <f>E38+E47+E53</f>
        <v>25903</v>
      </c>
      <c r="F57" s="87" t="e">
        <f>F38+F47+F53</f>
        <v>#VALUE!</v>
      </c>
      <c r="G57" s="88">
        <f>((E38*G38+E47*G47+E53*G53)/(E57))</f>
        <v>13.895625989267655</v>
      </c>
      <c r="H57" s="89">
        <f>H38+H47+H53</f>
        <v>49124</v>
      </c>
      <c r="I57" s="90">
        <f>I38+I47+I53</f>
        <v>3</v>
      </c>
      <c r="J57" s="91">
        <f>((H38*J38+H47*J47+H53*J53)/(H57))</f>
        <v>14.100354409250064</v>
      </c>
    </row>
    <row r="58" spans="1:12" x14ac:dyDescent="0.25">
      <c r="B58" s="231"/>
      <c r="E58" s="231"/>
    </row>
    <row r="59" spans="1:12" ht="13.8" thickBot="1" x14ac:dyDescent="0.3">
      <c r="A59" s="145"/>
      <c r="B59" s="147"/>
      <c r="C59" s="235"/>
      <c r="D59" s="4"/>
      <c r="E59" s="236"/>
      <c r="F59" s="236"/>
    </row>
    <row r="60" spans="1:12" s="228" customFormat="1" ht="18" customHeight="1" thickBot="1" x14ac:dyDescent="0.3">
      <c r="A60" s="237"/>
      <c r="B60" s="286" t="s">
        <v>0</v>
      </c>
      <c r="C60" s="287"/>
      <c r="D60" s="288" t="s">
        <v>1</v>
      </c>
      <c r="E60" s="289"/>
      <c r="F60" s="300" t="s">
        <v>2</v>
      </c>
      <c r="G60" s="301"/>
      <c r="H60" s="238"/>
      <c r="I60" s="238"/>
      <c r="J60" s="239"/>
    </row>
    <row r="61" spans="1:12" s="228" customFormat="1" ht="18" customHeight="1" thickBot="1" x14ac:dyDescent="0.3">
      <c r="A61" s="150" t="s">
        <v>90</v>
      </c>
      <c r="B61" s="158" t="s">
        <v>3</v>
      </c>
      <c r="C61" s="159" t="s">
        <v>4</v>
      </c>
      <c r="D61" s="160" t="s">
        <v>3</v>
      </c>
      <c r="E61" s="161" t="s">
        <v>4</v>
      </c>
      <c r="F61" s="167" t="s">
        <v>3</v>
      </c>
      <c r="G61" s="168" t="s">
        <v>4</v>
      </c>
      <c r="H61" s="238"/>
      <c r="I61" s="238"/>
      <c r="J61" s="239"/>
    </row>
    <row r="62" spans="1:12" s="228" customFormat="1" ht="18" customHeight="1" x14ac:dyDescent="0.25">
      <c r="A62" s="165" t="s">
        <v>88</v>
      </c>
      <c r="B62" s="213">
        <v>7</v>
      </c>
      <c r="C62" s="53">
        <f>B62/$B$66</f>
        <v>8.820564516129032E-4</v>
      </c>
      <c r="D62" s="215">
        <v>4</v>
      </c>
      <c r="E62" s="173">
        <f>D62/$D$66</f>
        <v>4.3388653867013776E-4</v>
      </c>
      <c r="F62" s="179">
        <f>B62+D62</f>
        <v>11</v>
      </c>
      <c r="G62" s="174">
        <f>F62/$F$66</f>
        <v>6.4121247449723117E-4</v>
      </c>
      <c r="H62" s="238"/>
      <c r="I62" s="259" t="s">
        <v>106</v>
      </c>
      <c r="J62" s="239"/>
    </row>
    <row r="63" spans="1:12" s="228" customFormat="1" ht="15.75" customHeight="1" x14ac:dyDescent="0.25">
      <c r="A63" s="164" t="s">
        <v>77</v>
      </c>
      <c r="B63" s="214">
        <v>184</v>
      </c>
      <c r="C63" s="53">
        <f>B63/$B$66</f>
        <v>2.3185483870967742E-2</v>
      </c>
      <c r="D63" s="216">
        <v>541</v>
      </c>
      <c r="E63" s="173">
        <f>D63/$D$66</f>
        <v>5.868315435513613E-2</v>
      </c>
      <c r="F63" s="180">
        <f>B63+D63</f>
        <v>725</v>
      </c>
      <c r="G63" s="174">
        <f>F63/$F$66</f>
        <v>4.2261731273681144E-2</v>
      </c>
      <c r="H63" s="238"/>
      <c r="I63" s="259" t="s">
        <v>107</v>
      </c>
      <c r="J63" s="239"/>
    </row>
    <row r="64" spans="1:12" s="228" customFormat="1" ht="15.75" customHeight="1" x14ac:dyDescent="0.25">
      <c r="A64" s="164" t="s">
        <v>104</v>
      </c>
      <c r="B64" s="214">
        <v>644</v>
      </c>
      <c r="C64" s="53">
        <f>B64/$B$66</f>
        <v>8.1149193548387094E-2</v>
      </c>
      <c r="D64" s="216">
        <v>1122</v>
      </c>
      <c r="E64" s="173">
        <f>D64/$D$66</f>
        <v>0.12170517409697364</v>
      </c>
      <c r="F64" s="180">
        <f>B64+D64</f>
        <v>1766</v>
      </c>
      <c r="G64" s="174">
        <f>F64/$F$66</f>
        <v>0.10294374817837365</v>
      </c>
      <c r="H64" s="238"/>
      <c r="I64" s="259" t="s">
        <v>108</v>
      </c>
      <c r="J64" s="239"/>
    </row>
    <row r="65" spans="1:10" s="228" customFormat="1" ht="15.75" customHeight="1" thickBot="1" x14ac:dyDescent="0.3">
      <c r="A65" s="157" t="s">
        <v>89</v>
      </c>
      <c r="B65" s="214">
        <v>7101</v>
      </c>
      <c r="C65" s="53">
        <f>B65/$B$66</f>
        <v>0.89478326612903225</v>
      </c>
      <c r="D65" s="166">
        <v>7552</v>
      </c>
      <c r="E65" s="173">
        <f>D65/$D$66</f>
        <v>0.81917778500922012</v>
      </c>
      <c r="F65" s="180">
        <f>B65+D65</f>
        <v>14653</v>
      </c>
      <c r="G65" s="174">
        <f>F65/$F$66</f>
        <v>0.85415330807344803</v>
      </c>
      <c r="H65" s="238"/>
      <c r="I65" s="259" t="s">
        <v>109</v>
      </c>
      <c r="J65" s="239"/>
    </row>
    <row r="66" spans="1:10" s="228" customFormat="1" ht="15.75" customHeight="1" thickBot="1" x14ac:dyDescent="0.3">
      <c r="A66" s="82" t="s">
        <v>91</v>
      </c>
      <c r="B66" s="83">
        <f t="shared" ref="B66:G66" si="6">SUM(B62:B65)</f>
        <v>7936</v>
      </c>
      <c r="C66" s="84">
        <f t="shared" si="6"/>
        <v>1</v>
      </c>
      <c r="D66" s="169">
        <f t="shared" si="6"/>
        <v>9219</v>
      </c>
      <c r="E66" s="171">
        <f t="shared" si="6"/>
        <v>1</v>
      </c>
      <c r="F66" s="170">
        <f t="shared" si="6"/>
        <v>17155</v>
      </c>
      <c r="G66" s="172">
        <f t="shared" si="6"/>
        <v>1</v>
      </c>
      <c r="H66" s="238"/>
      <c r="I66" s="238"/>
      <c r="J66" s="239"/>
    </row>
    <row r="67" spans="1:10" ht="13.8" thickBot="1" x14ac:dyDescent="0.3">
      <c r="A67" s="162"/>
      <c r="B67" s="162"/>
      <c r="C67" s="162"/>
      <c r="D67" s="162"/>
      <c r="E67" s="162"/>
      <c r="F67" s="240"/>
      <c r="G67" s="241"/>
      <c r="H67" s="236"/>
      <c r="I67" s="236"/>
    </row>
    <row r="68" spans="1:10" ht="16.2" thickBot="1" x14ac:dyDescent="0.3">
      <c r="A68" s="237"/>
      <c r="B68" s="286" t="s">
        <v>0</v>
      </c>
      <c r="C68" s="287"/>
      <c r="D68" s="288" t="s">
        <v>1</v>
      </c>
      <c r="E68" s="289"/>
      <c r="F68" s="300" t="s">
        <v>2</v>
      </c>
      <c r="G68" s="301"/>
      <c r="H68" s="236"/>
      <c r="I68" s="236"/>
    </row>
    <row r="69" spans="1:10" ht="13.8" thickBot="1" x14ac:dyDescent="0.3">
      <c r="A69" s="258" t="s">
        <v>90</v>
      </c>
      <c r="B69" s="158" t="s">
        <v>3</v>
      </c>
      <c r="C69" s="159" t="s">
        <v>4</v>
      </c>
      <c r="D69" s="160" t="s">
        <v>3</v>
      </c>
      <c r="E69" s="161" t="s">
        <v>4</v>
      </c>
      <c r="F69" s="167" t="s">
        <v>3</v>
      </c>
      <c r="G69" s="168" t="s">
        <v>4</v>
      </c>
      <c r="H69" s="236"/>
      <c r="I69" s="236"/>
    </row>
    <row r="70" spans="1:10" ht="13.8" thickBot="1" x14ac:dyDescent="0.3">
      <c r="A70" s="260" t="s">
        <v>110</v>
      </c>
      <c r="B70" s="261">
        <v>6</v>
      </c>
      <c r="C70" s="106">
        <f>B70/$B$62</f>
        <v>0.8571428571428571</v>
      </c>
      <c r="D70" s="262">
        <v>3</v>
      </c>
      <c r="E70" s="263">
        <f>D70/$D$62</f>
        <v>0.75</v>
      </c>
      <c r="F70" s="264">
        <f>B70+D70</f>
        <v>9</v>
      </c>
      <c r="G70" s="265">
        <f>F70/$F$62</f>
        <v>0.81818181818181823</v>
      </c>
      <c r="H70" s="236"/>
      <c r="I70" s="259" t="s">
        <v>145</v>
      </c>
    </row>
    <row r="71" spans="1:10" ht="13.8" thickBot="1" x14ac:dyDescent="0.3">
      <c r="A71" s="162"/>
      <c r="B71" s="162"/>
      <c r="C71" s="162"/>
      <c r="D71" s="162"/>
      <c r="E71" s="162"/>
      <c r="F71" s="240"/>
      <c r="G71" s="241"/>
      <c r="H71" s="236"/>
      <c r="I71" s="236"/>
    </row>
    <row r="72" spans="1:10" ht="16.2" thickBot="1" x14ac:dyDescent="0.3">
      <c r="A72" s="242"/>
      <c r="B72" s="298" t="s">
        <v>0</v>
      </c>
      <c r="C72" s="299"/>
      <c r="D72" s="288" t="s">
        <v>1</v>
      </c>
      <c r="E72" s="289"/>
      <c r="F72" s="300" t="s">
        <v>2</v>
      </c>
      <c r="G72" s="301"/>
      <c r="H72" s="236"/>
      <c r="I72" s="236"/>
    </row>
    <row r="73" spans="1:10" ht="13.8" thickBot="1" x14ac:dyDescent="0.3">
      <c r="A73" s="150" t="s">
        <v>82</v>
      </c>
      <c r="B73" s="177" t="s">
        <v>3</v>
      </c>
      <c r="C73" s="178" t="s">
        <v>85</v>
      </c>
      <c r="D73" s="160" t="s">
        <v>3</v>
      </c>
      <c r="E73" s="161" t="s">
        <v>85</v>
      </c>
      <c r="F73" s="167" t="s">
        <v>3</v>
      </c>
      <c r="G73" s="168" t="s">
        <v>85</v>
      </c>
      <c r="H73" s="236"/>
      <c r="I73" s="236"/>
    </row>
    <row r="74" spans="1:10" x14ac:dyDescent="0.25">
      <c r="A74" s="175" t="s">
        <v>83</v>
      </c>
      <c r="B74" s="217">
        <v>57</v>
      </c>
      <c r="C74" s="218">
        <v>15.37</v>
      </c>
      <c r="D74" s="219">
        <v>93</v>
      </c>
      <c r="E74" s="220">
        <v>13.71</v>
      </c>
      <c r="F74" s="190">
        <f>B74+D74</f>
        <v>150</v>
      </c>
      <c r="G74" s="46">
        <f>((B74*C74)+(D74*E74))/(B74+D74)</f>
        <v>14.3408</v>
      </c>
      <c r="H74" s="236"/>
      <c r="I74" s="236" t="s">
        <v>114</v>
      </c>
    </row>
    <row r="75" spans="1:10" ht="13.8" thickBot="1" x14ac:dyDescent="0.3">
      <c r="A75" s="176" t="s">
        <v>84</v>
      </c>
      <c r="B75" s="223">
        <v>23</v>
      </c>
      <c r="C75" s="243"/>
      <c r="D75" s="182">
        <v>66</v>
      </c>
      <c r="E75" s="163"/>
      <c r="F75" s="250">
        <f>B75+D75</f>
        <v>89</v>
      </c>
      <c r="G75" s="251"/>
      <c r="H75" s="236"/>
      <c r="I75" s="236"/>
    </row>
    <row r="76" spans="1:10" x14ac:dyDescent="0.25">
      <c r="A76" s="162"/>
      <c r="B76" s="145"/>
      <c r="C76" s="145"/>
      <c r="D76" s="145"/>
      <c r="E76" s="145"/>
      <c r="F76" s="244"/>
      <c r="G76" s="236"/>
      <c r="H76" s="236"/>
      <c r="I76" s="236"/>
    </row>
    <row r="77" spans="1:10" ht="14.25" customHeight="1" x14ac:dyDescent="0.25"/>
    <row r="78" spans="1:10" ht="17.399999999999999" x14ac:dyDescent="0.25">
      <c r="A78" s="290" t="s">
        <v>100</v>
      </c>
      <c r="B78" s="290"/>
      <c r="C78" s="290"/>
      <c r="D78" s="290"/>
      <c r="E78" s="290"/>
      <c r="F78" s="290"/>
      <c r="G78" s="290"/>
      <c r="H78" s="290"/>
      <c r="I78" s="290"/>
      <c r="J78" s="290"/>
    </row>
    <row r="79" spans="1:10" ht="13.8" thickBot="1" x14ac:dyDescent="0.3">
      <c r="A79" s="28"/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18" x14ac:dyDescent="0.35">
      <c r="A80" s="92"/>
      <c r="B80" s="291" t="s">
        <v>0</v>
      </c>
      <c r="C80" s="292"/>
      <c r="D80" s="292"/>
      <c r="E80" s="293" t="s">
        <v>1</v>
      </c>
      <c r="F80" s="294"/>
      <c r="G80" s="295"/>
      <c r="H80" s="296" t="s">
        <v>2</v>
      </c>
      <c r="I80" s="296"/>
      <c r="J80" s="297"/>
    </row>
    <row r="81" spans="1:13" ht="18.600000000000001" thickBot="1" x14ac:dyDescent="0.4">
      <c r="A81" s="93"/>
      <c r="B81" s="108" t="s">
        <v>3</v>
      </c>
      <c r="C81" s="109" t="s">
        <v>4</v>
      </c>
      <c r="D81" s="110" t="s">
        <v>5</v>
      </c>
      <c r="E81" s="111" t="s">
        <v>3</v>
      </c>
      <c r="F81" s="112" t="s">
        <v>4</v>
      </c>
      <c r="G81" s="113" t="s">
        <v>5</v>
      </c>
      <c r="H81" s="114" t="s">
        <v>3</v>
      </c>
      <c r="I81" s="115" t="s">
        <v>4</v>
      </c>
      <c r="J81" s="116" t="s">
        <v>5</v>
      </c>
      <c r="L81" s="233"/>
      <c r="M81" s="233"/>
    </row>
    <row r="82" spans="1:13" ht="13.8" thickBot="1" x14ac:dyDescent="0.25">
      <c r="A82" s="284" t="s">
        <v>10</v>
      </c>
      <c r="B82" s="285"/>
      <c r="C82" s="285"/>
      <c r="D82" s="117"/>
      <c r="E82" s="118"/>
      <c r="F82" s="118"/>
      <c r="G82" s="118"/>
      <c r="H82" s="119"/>
      <c r="I82" s="119"/>
      <c r="J82" s="120"/>
    </row>
    <row r="83" spans="1:13" x14ac:dyDescent="0.25">
      <c r="A83" s="121" t="s">
        <v>92</v>
      </c>
      <c r="B83" s="184">
        <v>0</v>
      </c>
      <c r="C83" s="185">
        <f>IF(B83="","",(B83/$B$88))</f>
        <v>0</v>
      </c>
      <c r="D83" s="151"/>
      <c r="E83" s="152">
        <v>6</v>
      </c>
      <c r="F83" s="186">
        <f>IF(E83="","",(E83/$E$88))</f>
        <v>5.2173913043478258E-2</v>
      </c>
      <c r="G83" s="155">
        <v>15</v>
      </c>
      <c r="H83" s="187">
        <f>IF(B83+E83=0,0,B83+E83)</f>
        <v>6</v>
      </c>
      <c r="I83" s="188">
        <f>IF(H83=0,"",(H83/$H$88))</f>
        <v>1.9108280254777069E-2</v>
      </c>
      <c r="J83" s="189">
        <f>IF((D83*B83)+(G83*E83)="",0,IF(H83=0,0,((D83*B83)+(G83*E83))/H83))</f>
        <v>15</v>
      </c>
    </row>
    <row r="84" spans="1:13" x14ac:dyDescent="0.25">
      <c r="A84" s="123" t="s">
        <v>93</v>
      </c>
      <c r="B84" s="2">
        <v>107</v>
      </c>
      <c r="C84" s="124">
        <f>IF(B84="","",(B84/$B$88))</f>
        <v>0.53768844221105527</v>
      </c>
      <c r="D84" s="5">
        <v>13.16</v>
      </c>
      <c r="E84" s="6">
        <v>62</v>
      </c>
      <c r="F84" s="125">
        <f>IF(E84="","",(E84/$E$88))</f>
        <v>0.53913043478260869</v>
      </c>
      <c r="G84" s="9">
        <v>12.87</v>
      </c>
      <c r="H84" s="126">
        <f>IF(B84+E84=0,0,B84+E84)</f>
        <v>169</v>
      </c>
      <c r="I84" s="127">
        <f>IF(H84=0,"",(H84/$H$88))</f>
        <v>0.53821656050955413</v>
      </c>
      <c r="J84" s="128">
        <f>IF((D84*B84)+(G84*E84)="",0,IF(H84=0,0,((D84*B84)+(G84*E84))/H84))</f>
        <v>13.053609467455621</v>
      </c>
    </row>
    <row r="85" spans="1:13" x14ac:dyDescent="0.25">
      <c r="A85" s="123" t="s">
        <v>94</v>
      </c>
      <c r="B85" s="2">
        <v>66</v>
      </c>
      <c r="C85" s="124">
        <f>IF(B85="","",(B85/$B$88))</f>
        <v>0.33165829145728642</v>
      </c>
      <c r="D85" s="5">
        <v>14.12</v>
      </c>
      <c r="E85" s="6">
        <v>25</v>
      </c>
      <c r="F85" s="125">
        <f>IF(E85="","",(E85/$E$88))</f>
        <v>0.21739130434782608</v>
      </c>
      <c r="G85" s="9">
        <v>12.26</v>
      </c>
      <c r="H85" s="126">
        <f>IF(B85+E85=0,0,B85+E85)</f>
        <v>91</v>
      </c>
      <c r="I85" s="127">
        <f>IF(H85=0,"",(H85/$H$88))</f>
        <v>0.28980891719745222</v>
      </c>
      <c r="J85" s="128">
        <f>IF((D85*B85)+(G85*E85)="",0,IF(H85=0,0,((D85*B85)+(G85*E85))/H85))</f>
        <v>13.60901098901099</v>
      </c>
    </row>
    <row r="86" spans="1:13" x14ac:dyDescent="0.25">
      <c r="A86" s="123" t="s">
        <v>95</v>
      </c>
      <c r="B86" s="2">
        <v>4</v>
      </c>
      <c r="C86" s="124">
        <f>IF(B86="","",(B86/$B$88))</f>
        <v>2.0100502512562814E-2</v>
      </c>
      <c r="D86" s="5"/>
      <c r="E86" s="6">
        <v>8</v>
      </c>
      <c r="F86" s="125">
        <f>IF(E86="","",(E86/$E$88))</f>
        <v>6.9565217391304349E-2</v>
      </c>
      <c r="G86" s="9">
        <v>11.67</v>
      </c>
      <c r="H86" s="126">
        <f>IF(B86+E86=0,0,B86+E86)</f>
        <v>12</v>
      </c>
      <c r="I86" s="127">
        <f>IF(H86=0,"",(H86/$H$88))</f>
        <v>3.8216560509554139E-2</v>
      </c>
      <c r="J86" s="128">
        <f>IF((D86*B86)+(G86*E86)="",0,IF(H86=0,0,((D86*B86)+(G86*E86))/H86))</f>
        <v>7.78</v>
      </c>
    </row>
    <row r="87" spans="1:13" ht="13.8" thickBot="1" x14ac:dyDescent="0.3">
      <c r="A87" s="129" t="s">
        <v>96</v>
      </c>
      <c r="B87" s="13">
        <v>22</v>
      </c>
      <c r="C87" s="191">
        <f>IF(B87="","",(B87/$B$88))</f>
        <v>0.11055276381909548</v>
      </c>
      <c r="D87" s="15">
        <v>12.38</v>
      </c>
      <c r="E87" s="16">
        <v>14</v>
      </c>
      <c r="F87" s="192">
        <f>IF(E87="","",(E87/$E$88))</f>
        <v>0.12173913043478261</v>
      </c>
      <c r="G87" s="17">
        <v>12.25</v>
      </c>
      <c r="H87" s="193">
        <f>IF(B87+E87=0,0,B87+E87)</f>
        <v>36</v>
      </c>
      <c r="I87" s="194">
        <f>IF(H87=0,"",(H87/$H$88))</f>
        <v>0.11464968152866242</v>
      </c>
      <c r="J87" s="195">
        <f>IF((D87*B87)+(G87*E87)="",0,IF(H87=0,0,((D87*B87)+(G87*E87))/H87))</f>
        <v>12.329444444444444</v>
      </c>
    </row>
    <row r="88" spans="1:13" ht="13.8" thickBot="1" x14ac:dyDescent="0.3">
      <c r="A88" s="134"/>
      <c r="B88" s="135">
        <f>SUM(B83:B87)</f>
        <v>199</v>
      </c>
      <c r="C88" s="136">
        <f>SUM(C83:C87)</f>
        <v>1</v>
      </c>
      <c r="D88" s="137">
        <f>((B83*D83)+(B84*D84)+(B85*D85)+(B86*D86)+(B87*D87))/B88</f>
        <v>13.127638190954775</v>
      </c>
      <c r="E88" s="135">
        <f>SUM(E83:E87)</f>
        <v>115</v>
      </c>
      <c r="F88" s="136">
        <f>SUM(F83:F87)</f>
        <v>1</v>
      </c>
      <c r="G88" s="137">
        <f>((E83*G83)+(E84*G84)+(E85*G85)+(E86*G86)+(E87*G87))/E88</f>
        <v>12.689565217391303</v>
      </c>
      <c r="H88" s="135">
        <f>SUM(H83:H87)</f>
        <v>314</v>
      </c>
      <c r="I88" s="136">
        <f>SUM(I83:I87)</f>
        <v>1</v>
      </c>
      <c r="J88" s="138">
        <f>((H83*J83)+(H84*J84)+(H85*J85)+(H86*J86)+(H87*J87))/H88</f>
        <v>12.9671974522293</v>
      </c>
    </row>
    <row r="90" spans="1:13" ht="14.25" customHeight="1" x14ac:dyDescent="0.25">
      <c r="A90" s="224" t="s">
        <v>169</v>
      </c>
      <c r="B90" s="232">
        <v>74</v>
      </c>
      <c r="C90" s="270">
        <v>0.61670000000000003</v>
      </c>
      <c r="E90" s="232">
        <v>46</v>
      </c>
      <c r="F90" s="270">
        <v>0.38329999999999997</v>
      </c>
      <c r="H90" s="232">
        <f>SUM(B90,E90)</f>
        <v>120</v>
      </c>
      <c r="I90" s="270">
        <v>0.36470000000000002</v>
      </c>
      <c r="J90" s="232" t="s">
        <v>170</v>
      </c>
    </row>
    <row r="91" spans="1:13" x14ac:dyDescent="0.25">
      <c r="A91" s="224" t="s">
        <v>171</v>
      </c>
      <c r="B91" s="232">
        <v>7</v>
      </c>
      <c r="C91" s="270">
        <v>0.4667</v>
      </c>
      <c r="E91" s="232">
        <v>8</v>
      </c>
      <c r="F91" s="270">
        <v>0.5333</v>
      </c>
      <c r="H91" s="232">
        <f>SUM(B91,E91)</f>
        <v>15</v>
      </c>
      <c r="I91" s="270">
        <v>4.5600000000000002E-2</v>
      </c>
      <c r="J91" s="232" t="s">
        <v>170</v>
      </c>
    </row>
    <row r="93" spans="1:13" x14ac:dyDescent="0.25">
      <c r="A93" s="224" t="s">
        <v>172</v>
      </c>
    </row>
    <row r="120" spans="1:17" s="232" customFormat="1" x14ac:dyDescent="0.25">
      <c r="A120" s="224"/>
      <c r="K120" s="224"/>
      <c r="L120" s="224"/>
      <c r="M120" s="224"/>
      <c r="N120" s="224"/>
      <c r="O120" s="224"/>
      <c r="P120" s="224"/>
      <c r="Q120" s="224"/>
    </row>
    <row r="121" spans="1:17" x14ac:dyDescent="0.25">
      <c r="E121" s="247"/>
    </row>
  </sheetData>
  <sheetProtection algorithmName="SHA-512" hashValue="RrlytY2hNZdlNv6nIeeWQs7vXCidNJbBQ8b/l3NHoPoS8gYloK9rM+xyKRkjZCovrGE7It3FCgJIQwgWvQD5Sg==" saltValue="JsFG5qxiopjlgcYTipOgfQ==" spinCount="100000" sheet="1" objects="1" scenarios="1" selectLockedCells="1"/>
  <mergeCells count="26">
    <mergeCell ref="A82:C82"/>
    <mergeCell ref="B60:C60"/>
    <mergeCell ref="D60:E60"/>
    <mergeCell ref="A78:J78"/>
    <mergeCell ref="B80:D80"/>
    <mergeCell ref="E80:G80"/>
    <mergeCell ref="H80:J80"/>
    <mergeCell ref="B72:C72"/>
    <mergeCell ref="D72:E72"/>
    <mergeCell ref="F60:G60"/>
    <mergeCell ref="F72:G72"/>
    <mergeCell ref="B68:C68"/>
    <mergeCell ref="D68:E68"/>
    <mergeCell ref="F68:G68"/>
    <mergeCell ref="B49:D49"/>
    <mergeCell ref="E49:G49"/>
    <mergeCell ref="H49:J49"/>
    <mergeCell ref="A51:C51"/>
    <mergeCell ref="A1:J1"/>
    <mergeCell ref="B4:D4"/>
    <mergeCell ref="E4:G4"/>
    <mergeCell ref="H4:J4"/>
    <mergeCell ref="B40:D40"/>
    <mergeCell ref="E40:G40"/>
    <mergeCell ref="H40:J40"/>
    <mergeCell ref="D3:J3"/>
  </mergeCells>
  <printOptions horizontalCentered="1"/>
  <pageMargins left="0" right="0" top="0.98425196850393704" bottom="0.98425196850393704" header="0.51181102362204722" footer="0.51181102362204722"/>
  <pageSetup paperSize="9" orientation="portrait" horizontalDpi="4294967293" verticalDpi="300" r:id="rId1"/>
  <headerFooter alignWithMargins="0"/>
  <ignoredErrors>
    <ignoredError sqref="F75 C8:C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Q212"/>
  <sheetViews>
    <sheetView zoomScaleNormal="100" workbookViewId="0">
      <selection activeCell="K6" sqref="K6"/>
    </sheetView>
  </sheetViews>
  <sheetFormatPr baseColWidth="10" defaultColWidth="11.44140625" defaultRowHeight="13.2" x14ac:dyDescent="0.25"/>
  <cols>
    <col min="1" max="1" width="33.21875" style="224" bestFit="1" customWidth="1"/>
    <col min="2" max="2" width="9.6640625" style="232" bestFit="1" customWidth="1"/>
    <col min="3" max="4" width="9.44140625" style="232" customWidth="1"/>
    <col min="5" max="5" width="9.77734375" style="232" customWidth="1"/>
    <col min="6" max="6" width="9.44140625" style="232" bestFit="1" customWidth="1"/>
    <col min="7" max="7" width="8.77734375" style="232" customWidth="1"/>
    <col min="8" max="8" width="7.6640625" style="232" customWidth="1"/>
    <col min="9" max="9" width="10.44140625" style="232" customWidth="1"/>
    <col min="10" max="10" width="10.6640625" style="232" customWidth="1"/>
    <col min="11" max="11" width="4.33203125" style="224" customWidth="1"/>
    <col min="12" max="12" width="21.21875" style="224" bestFit="1" customWidth="1"/>
    <col min="13" max="16384" width="11.44140625" style="224"/>
  </cols>
  <sheetData>
    <row r="1" spans="1:17" ht="13.5" customHeight="1" x14ac:dyDescent="0.25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7" ht="13.5" customHeight="1" thickBot="1" x14ac:dyDescent="0.3">
      <c r="A2" s="225"/>
      <c r="B2" s="225"/>
      <c r="C2" s="225"/>
      <c r="D2" s="225"/>
      <c r="E2" s="225"/>
      <c r="F2" s="225"/>
      <c r="G2" s="225"/>
      <c r="H2" s="225"/>
      <c r="I2" s="225"/>
      <c r="J2" s="225"/>
    </row>
    <row r="3" spans="1:17" ht="13.5" customHeight="1" thickBot="1" x14ac:dyDescent="0.3">
      <c r="A3" s="226"/>
      <c r="B3" s="26" t="s">
        <v>13</v>
      </c>
      <c r="C3" s="27"/>
      <c r="D3" s="281" t="s">
        <v>181</v>
      </c>
      <c r="E3" s="281"/>
      <c r="F3" s="281"/>
      <c r="G3" s="282"/>
      <c r="H3" s="282"/>
      <c r="I3" s="282"/>
      <c r="J3" s="283"/>
    </row>
    <row r="4" spans="1:17" ht="19.5" customHeight="1" x14ac:dyDescent="0.25">
      <c r="A4" s="226"/>
      <c r="B4" s="271" t="s">
        <v>0</v>
      </c>
      <c r="C4" s="272"/>
      <c r="D4" s="272"/>
      <c r="E4" s="273" t="s">
        <v>1</v>
      </c>
      <c r="F4" s="274"/>
      <c r="G4" s="275"/>
      <c r="H4" s="276" t="s">
        <v>2</v>
      </c>
      <c r="I4" s="276"/>
      <c r="J4" s="277"/>
    </row>
    <row r="5" spans="1:17" ht="13.5" customHeight="1" thickBot="1" x14ac:dyDescent="0.25">
      <c r="A5" s="227"/>
      <c r="B5" s="29" t="s">
        <v>3</v>
      </c>
      <c r="C5" s="30" t="s">
        <v>4</v>
      </c>
      <c r="D5" s="31" t="s">
        <v>5</v>
      </c>
      <c r="E5" s="32" t="s">
        <v>3</v>
      </c>
      <c r="F5" s="33" t="s">
        <v>4</v>
      </c>
      <c r="G5" s="34" t="s">
        <v>5</v>
      </c>
      <c r="H5" s="35" t="s">
        <v>3</v>
      </c>
      <c r="I5" s="36" t="s">
        <v>4</v>
      </c>
      <c r="J5" s="37" t="s">
        <v>5</v>
      </c>
    </row>
    <row r="6" spans="1:17" s="228" customFormat="1" ht="15" customHeight="1" thickBot="1" x14ac:dyDescent="0.25">
      <c r="A6" s="150" t="s">
        <v>6</v>
      </c>
      <c r="B6" s="38"/>
      <c r="C6" s="38"/>
      <c r="D6" s="38"/>
      <c r="E6" s="39"/>
      <c r="F6" s="39"/>
      <c r="G6" s="39"/>
      <c r="H6" s="40"/>
      <c r="I6" s="40"/>
      <c r="J6" s="41"/>
      <c r="Q6" s="229"/>
    </row>
    <row r="7" spans="1:17" s="228" customFormat="1" ht="15" customHeight="1" x14ac:dyDescent="0.25">
      <c r="A7" s="42" t="s">
        <v>44</v>
      </c>
      <c r="B7" s="18">
        <v>419</v>
      </c>
      <c r="C7" s="53">
        <f t="shared" ref="C7:C33" si="0">IF(B7="","",(B7/$B$53)*3)</f>
        <v>0.11580983969043671</v>
      </c>
      <c r="D7" s="151">
        <v>13.03</v>
      </c>
      <c r="E7" s="152">
        <v>704</v>
      </c>
      <c r="F7" s="43">
        <f t="shared" ref="F7:F33" si="1">IF(E7="","",(E7/$E$53)*3)</f>
        <v>0.27892234548335976</v>
      </c>
      <c r="G7" s="155">
        <v>13.33</v>
      </c>
      <c r="H7" s="44">
        <f t="shared" ref="H7:H33" si="2">IF(B7+E7=0,0,B7+E7)</f>
        <v>1123</v>
      </c>
      <c r="I7" s="45">
        <f t="shared" ref="I7:I33" si="3">IF(H7="","",(H7/$H$53)*3)</f>
        <v>0.18283946597199607</v>
      </c>
      <c r="J7" s="46">
        <f t="shared" ref="J7:J33" si="4">IF((D7*B7)+(G7*E7)="",0,IF(H7=0,0,((D7*B7)+(G7*E7))/H7))</f>
        <v>13.218067675868209</v>
      </c>
      <c r="Q7" s="229"/>
    </row>
    <row r="8" spans="1:17" s="228" customFormat="1" ht="15" customHeight="1" x14ac:dyDescent="0.25">
      <c r="A8" s="47" t="s">
        <v>45</v>
      </c>
      <c r="B8" s="1">
        <v>26</v>
      </c>
      <c r="C8" s="53">
        <f t="shared" si="0"/>
        <v>7.1862907683803209E-3</v>
      </c>
      <c r="D8" s="153">
        <v>12.62</v>
      </c>
      <c r="E8" s="154">
        <v>34</v>
      </c>
      <c r="F8" s="48">
        <f t="shared" si="1"/>
        <v>1.347068145800317E-2</v>
      </c>
      <c r="G8" s="156">
        <v>11.89</v>
      </c>
      <c r="H8" s="49">
        <f t="shared" si="2"/>
        <v>60</v>
      </c>
      <c r="I8" s="50">
        <f t="shared" si="3"/>
        <v>9.7688049495278408E-3</v>
      </c>
      <c r="J8" s="51">
        <f>IF((D8*B8)+(G8*E8)="",0,IF(H8=0,0,((D8*B8)+(G8*E8))/H8))</f>
        <v>12.206333333333333</v>
      </c>
      <c r="Q8" s="229"/>
    </row>
    <row r="9" spans="1:17" s="228" customFormat="1" ht="15" customHeight="1" x14ac:dyDescent="0.25">
      <c r="A9" s="52" t="s">
        <v>46</v>
      </c>
      <c r="B9" s="2">
        <v>1363</v>
      </c>
      <c r="C9" s="53">
        <f t="shared" si="0"/>
        <v>0.37672747374239912</v>
      </c>
      <c r="D9" s="153">
        <v>13.85</v>
      </c>
      <c r="E9" s="154">
        <v>1261</v>
      </c>
      <c r="F9" s="48">
        <f t="shared" si="1"/>
        <v>0.49960380348652933</v>
      </c>
      <c r="G9" s="156">
        <v>12.46</v>
      </c>
      <c r="H9" s="55">
        <f t="shared" si="2"/>
        <v>2624</v>
      </c>
      <c r="I9" s="50">
        <f t="shared" si="3"/>
        <v>0.42722240312601756</v>
      </c>
      <c r="J9" s="57">
        <f t="shared" si="4"/>
        <v>13.182016006097561</v>
      </c>
      <c r="Q9" s="229"/>
    </row>
    <row r="10" spans="1:17" s="228" customFormat="1" ht="15" customHeight="1" x14ac:dyDescent="0.25">
      <c r="A10" s="52" t="s">
        <v>47</v>
      </c>
      <c r="B10" s="2">
        <v>403</v>
      </c>
      <c r="C10" s="53">
        <f t="shared" si="0"/>
        <v>0.11138750690989496</v>
      </c>
      <c r="D10" s="153">
        <v>13.56</v>
      </c>
      <c r="E10" s="154">
        <v>298</v>
      </c>
      <c r="F10" s="48">
        <f t="shared" si="1"/>
        <v>0.11806656101426308</v>
      </c>
      <c r="G10" s="156">
        <v>12.61</v>
      </c>
      <c r="H10" s="55">
        <f t="shared" si="2"/>
        <v>701</v>
      </c>
      <c r="I10" s="50">
        <f t="shared" si="3"/>
        <v>0.11413220449365027</v>
      </c>
      <c r="J10" s="57">
        <f t="shared" si="4"/>
        <v>13.156148359486446</v>
      </c>
      <c r="Q10" s="229"/>
    </row>
    <row r="11" spans="1:17" s="228" customFormat="1" ht="15" customHeight="1" x14ac:dyDescent="0.25">
      <c r="A11" s="47" t="s">
        <v>49</v>
      </c>
      <c r="B11" s="2">
        <v>1385</v>
      </c>
      <c r="C11" s="53">
        <f t="shared" si="0"/>
        <v>0.38280818131564398</v>
      </c>
      <c r="D11" s="153">
        <v>12.36</v>
      </c>
      <c r="E11" s="154">
        <v>896</v>
      </c>
      <c r="F11" s="48">
        <f t="shared" si="1"/>
        <v>0.3549920760697306</v>
      </c>
      <c r="G11" s="156">
        <v>12.34</v>
      </c>
      <c r="H11" s="55">
        <f t="shared" si="2"/>
        <v>2281</v>
      </c>
      <c r="I11" s="50">
        <f t="shared" si="3"/>
        <v>0.3713774014978834</v>
      </c>
      <c r="J11" s="57">
        <f t="shared" si="4"/>
        <v>12.352143796580446</v>
      </c>
      <c r="Q11" s="229"/>
    </row>
    <row r="12" spans="1:17" s="228" customFormat="1" ht="15" customHeight="1" x14ac:dyDescent="0.25">
      <c r="A12" s="52" t="s">
        <v>50</v>
      </c>
      <c r="B12" s="2"/>
      <c r="C12" s="53" t="str">
        <f t="shared" si="0"/>
        <v/>
      </c>
      <c r="D12" s="153"/>
      <c r="E12" s="154"/>
      <c r="F12" s="48" t="str">
        <f t="shared" si="1"/>
        <v/>
      </c>
      <c r="G12" s="156"/>
      <c r="H12" s="55">
        <f t="shared" si="2"/>
        <v>0</v>
      </c>
      <c r="I12" s="50">
        <f t="shared" si="3"/>
        <v>0</v>
      </c>
      <c r="J12" s="57">
        <f t="shared" si="4"/>
        <v>0</v>
      </c>
      <c r="Q12" s="229"/>
    </row>
    <row r="13" spans="1:17" s="228" customFormat="1" ht="15" customHeight="1" x14ac:dyDescent="0.25">
      <c r="A13" s="52" t="s">
        <v>72</v>
      </c>
      <c r="B13" s="2">
        <v>163</v>
      </c>
      <c r="C13" s="53">
        <f t="shared" si="0"/>
        <v>4.5052515201768929E-2</v>
      </c>
      <c r="D13" s="153">
        <v>12.44</v>
      </c>
      <c r="E13" s="154">
        <v>123</v>
      </c>
      <c r="F13" s="48">
        <f t="shared" si="1"/>
        <v>4.8732171156893822E-2</v>
      </c>
      <c r="G13" s="156">
        <v>12.41</v>
      </c>
      <c r="H13" s="55">
        <f t="shared" si="2"/>
        <v>286</v>
      </c>
      <c r="I13" s="50">
        <f t="shared" si="3"/>
        <v>4.656463692608271E-2</v>
      </c>
      <c r="J13" s="57">
        <f t="shared" si="4"/>
        <v>12.427097902097902</v>
      </c>
      <c r="Q13" s="229"/>
    </row>
    <row r="14" spans="1:17" s="228" customFormat="1" ht="15" customHeight="1" x14ac:dyDescent="0.25">
      <c r="A14" s="52" t="s">
        <v>48</v>
      </c>
      <c r="B14" s="2">
        <v>359</v>
      </c>
      <c r="C14" s="53">
        <f t="shared" si="0"/>
        <v>9.9226091763405203E-2</v>
      </c>
      <c r="D14" s="153">
        <v>13.13</v>
      </c>
      <c r="E14" s="154">
        <v>350</v>
      </c>
      <c r="F14" s="48">
        <f t="shared" si="1"/>
        <v>0.13866877971473851</v>
      </c>
      <c r="G14" s="156">
        <v>12.11</v>
      </c>
      <c r="H14" s="55">
        <f t="shared" si="2"/>
        <v>709</v>
      </c>
      <c r="I14" s="50">
        <f t="shared" si="3"/>
        <v>0.11543471182025399</v>
      </c>
      <c r="J14" s="57">
        <f t="shared" si="4"/>
        <v>12.626473906911142</v>
      </c>
      <c r="Q14" s="229"/>
    </row>
    <row r="15" spans="1:17" s="228" customFormat="1" ht="15" customHeight="1" x14ac:dyDescent="0.25">
      <c r="A15" s="52" t="s">
        <v>51</v>
      </c>
      <c r="B15" s="2">
        <v>246</v>
      </c>
      <c r="C15" s="53">
        <f t="shared" si="0"/>
        <v>6.7993366500829183E-2</v>
      </c>
      <c r="D15" s="153">
        <v>13.04</v>
      </c>
      <c r="E15" s="154">
        <v>94</v>
      </c>
      <c r="F15" s="48">
        <f t="shared" si="1"/>
        <v>3.724247226624406E-2</v>
      </c>
      <c r="G15" s="156">
        <v>11.9</v>
      </c>
      <c r="H15" s="55">
        <f t="shared" si="2"/>
        <v>340</v>
      </c>
      <c r="I15" s="50">
        <f t="shared" si="3"/>
        <v>5.5356561380657768E-2</v>
      </c>
      <c r="J15" s="57">
        <f t="shared" si="4"/>
        <v>12.724823529411763</v>
      </c>
      <c r="Q15" s="229"/>
    </row>
    <row r="16" spans="1:17" s="228" customFormat="1" ht="15" customHeight="1" x14ac:dyDescent="0.25">
      <c r="A16" s="52" t="s">
        <v>71</v>
      </c>
      <c r="B16" s="2">
        <v>27</v>
      </c>
      <c r="C16" s="53">
        <f t="shared" si="0"/>
        <v>7.462686567164179E-3</v>
      </c>
      <c r="D16" s="153">
        <v>10.34</v>
      </c>
      <c r="E16" s="154">
        <v>143</v>
      </c>
      <c r="F16" s="48">
        <f t="shared" si="1"/>
        <v>5.6656101426307448E-2</v>
      </c>
      <c r="G16" s="156">
        <v>13.5</v>
      </c>
      <c r="H16" s="55">
        <f t="shared" si="2"/>
        <v>170</v>
      </c>
      <c r="I16" s="50">
        <f t="shared" si="3"/>
        <v>2.7678280690328884E-2</v>
      </c>
      <c r="J16" s="57">
        <f t="shared" si="4"/>
        <v>12.998117647058823</v>
      </c>
      <c r="Q16" s="229"/>
    </row>
    <row r="17" spans="1:17" s="228" customFormat="1" ht="15" customHeight="1" x14ac:dyDescent="0.25">
      <c r="A17" s="52" t="s">
        <v>52</v>
      </c>
      <c r="B17" s="2">
        <v>491</v>
      </c>
      <c r="C17" s="53">
        <f t="shared" si="0"/>
        <v>0.13571033720287451</v>
      </c>
      <c r="D17" s="153">
        <v>13.09</v>
      </c>
      <c r="E17" s="154">
        <v>256</v>
      </c>
      <c r="F17" s="48">
        <f t="shared" si="1"/>
        <v>0.10142630744849446</v>
      </c>
      <c r="G17" s="156">
        <v>12.23</v>
      </c>
      <c r="H17" s="55">
        <f t="shared" si="2"/>
        <v>747</v>
      </c>
      <c r="I17" s="50">
        <f t="shared" si="3"/>
        <v>0.12162162162162163</v>
      </c>
      <c r="J17" s="57">
        <f t="shared" si="4"/>
        <v>12.795274431057564</v>
      </c>
      <c r="Q17" s="229"/>
    </row>
    <row r="18" spans="1:17" s="228" customFormat="1" ht="15" customHeight="1" x14ac:dyDescent="0.25">
      <c r="A18" s="47" t="s">
        <v>53</v>
      </c>
      <c r="B18" s="2">
        <v>187</v>
      </c>
      <c r="C18" s="53">
        <f t="shared" si="0"/>
        <v>5.1686014372581537E-2</v>
      </c>
      <c r="D18" s="153">
        <v>13.95</v>
      </c>
      <c r="E18" s="154">
        <v>20</v>
      </c>
      <c r="F18" s="48">
        <f t="shared" si="1"/>
        <v>7.9239302694136295E-3</v>
      </c>
      <c r="G18" s="156">
        <v>13.44</v>
      </c>
      <c r="H18" s="55">
        <f t="shared" si="2"/>
        <v>207</v>
      </c>
      <c r="I18" s="50">
        <f t="shared" si="3"/>
        <v>3.3702377075871051E-2</v>
      </c>
      <c r="J18" s="57">
        <f t="shared" si="4"/>
        <v>13.900724637681162</v>
      </c>
      <c r="Q18" s="229"/>
    </row>
    <row r="19" spans="1:17" s="228" customFormat="1" ht="15" customHeight="1" x14ac:dyDescent="0.25">
      <c r="A19" s="52" t="s">
        <v>73</v>
      </c>
      <c r="B19" s="2">
        <v>69</v>
      </c>
      <c r="C19" s="53">
        <f t="shared" si="0"/>
        <v>1.9071310116086235E-2</v>
      </c>
      <c r="D19" s="153">
        <v>11.08</v>
      </c>
      <c r="E19" s="154">
        <v>113</v>
      </c>
      <c r="F19" s="48">
        <f t="shared" si="1"/>
        <v>4.4770206022187002E-2</v>
      </c>
      <c r="G19" s="156">
        <v>11.8</v>
      </c>
      <c r="H19" s="55">
        <f t="shared" si="2"/>
        <v>182</v>
      </c>
      <c r="I19" s="50">
        <f t="shared" si="3"/>
        <v>2.963204168023445E-2</v>
      </c>
      <c r="J19" s="57">
        <f t="shared" si="4"/>
        <v>11.527032967032968</v>
      </c>
      <c r="Q19" s="229"/>
    </row>
    <row r="20" spans="1:17" s="228" customFormat="1" ht="15" customHeight="1" x14ac:dyDescent="0.25">
      <c r="A20" s="52" t="s">
        <v>55</v>
      </c>
      <c r="B20" s="2">
        <v>391</v>
      </c>
      <c r="C20" s="53">
        <f t="shared" si="0"/>
        <v>0.10807075732448868</v>
      </c>
      <c r="D20" s="153">
        <v>13.52</v>
      </c>
      <c r="E20" s="154">
        <v>167</v>
      </c>
      <c r="F20" s="48">
        <f t="shared" si="1"/>
        <v>6.616481774960381E-2</v>
      </c>
      <c r="G20" s="156">
        <v>13.15</v>
      </c>
      <c r="H20" s="55">
        <f t="shared" si="2"/>
        <v>558</v>
      </c>
      <c r="I20" s="50">
        <f t="shared" si="3"/>
        <v>9.0849886030608923E-2</v>
      </c>
      <c r="J20" s="57">
        <f t="shared" si="4"/>
        <v>13.40926523297491</v>
      </c>
      <c r="Q20" s="229"/>
    </row>
    <row r="21" spans="1:17" s="228" customFormat="1" ht="15" customHeight="1" x14ac:dyDescent="0.25">
      <c r="A21" s="52" t="s">
        <v>56</v>
      </c>
      <c r="B21" s="2">
        <v>14</v>
      </c>
      <c r="C21" s="53">
        <f t="shared" si="0"/>
        <v>3.8695411829740185E-3</v>
      </c>
      <c r="D21" s="153">
        <v>14.52</v>
      </c>
      <c r="E21" s="154">
        <v>19</v>
      </c>
      <c r="F21" s="48">
        <f t="shared" si="1"/>
        <v>7.527733755942948E-3</v>
      </c>
      <c r="G21" s="156">
        <v>14.45</v>
      </c>
      <c r="H21" s="55">
        <f t="shared" si="2"/>
        <v>33</v>
      </c>
      <c r="I21" s="50">
        <f t="shared" si="3"/>
        <v>5.3728427222403128E-3</v>
      </c>
      <c r="J21" s="57">
        <f t="shared" si="4"/>
        <v>14.47969696969697</v>
      </c>
      <c r="Q21" s="229"/>
    </row>
    <row r="22" spans="1:17" s="228" customFormat="1" ht="15" customHeight="1" x14ac:dyDescent="0.25">
      <c r="A22" s="52" t="s">
        <v>74</v>
      </c>
      <c r="B22" s="2">
        <v>29</v>
      </c>
      <c r="C22" s="53">
        <f t="shared" si="0"/>
        <v>8.015478164731896E-3</v>
      </c>
      <c r="D22" s="153">
        <v>13.16</v>
      </c>
      <c r="E22" s="154">
        <v>51</v>
      </c>
      <c r="F22" s="48">
        <f t="shared" si="1"/>
        <v>2.0206022187004756E-2</v>
      </c>
      <c r="G22" s="156">
        <v>10.18</v>
      </c>
      <c r="H22" s="55">
        <f t="shared" si="2"/>
        <v>80</v>
      </c>
      <c r="I22" s="50">
        <f t="shared" si="3"/>
        <v>1.3025073266037121E-2</v>
      </c>
      <c r="J22" s="57">
        <f t="shared" si="4"/>
        <v>11.260249999999999</v>
      </c>
      <c r="Q22" s="229"/>
    </row>
    <row r="23" spans="1:17" s="228" customFormat="1" ht="15" customHeight="1" x14ac:dyDescent="0.25">
      <c r="A23" s="52" t="s">
        <v>57</v>
      </c>
      <c r="B23" s="2">
        <v>368</v>
      </c>
      <c r="C23" s="53">
        <f t="shared" si="0"/>
        <v>0.10171365395245992</v>
      </c>
      <c r="D23" s="153">
        <v>11.69</v>
      </c>
      <c r="E23" s="154">
        <v>95</v>
      </c>
      <c r="F23" s="48">
        <f t="shared" si="1"/>
        <v>3.7638668779714737E-2</v>
      </c>
      <c r="G23" s="156">
        <v>11.51</v>
      </c>
      <c r="H23" s="55">
        <f t="shared" si="2"/>
        <v>463</v>
      </c>
      <c r="I23" s="50">
        <f t="shared" si="3"/>
        <v>7.5382611527189836E-2</v>
      </c>
      <c r="J23" s="57">
        <f t="shared" si="4"/>
        <v>11.653066954643629</v>
      </c>
      <c r="Q23" s="229"/>
    </row>
    <row r="24" spans="1:17" s="228" customFormat="1" ht="15" customHeight="1" x14ac:dyDescent="0.25">
      <c r="A24" s="52" t="s">
        <v>58</v>
      </c>
      <c r="B24" s="2">
        <v>2580</v>
      </c>
      <c r="C24" s="53">
        <f t="shared" si="0"/>
        <v>0.71310116086235487</v>
      </c>
      <c r="D24" s="153">
        <v>13.28</v>
      </c>
      <c r="E24" s="154">
        <v>1222</v>
      </c>
      <c r="F24" s="48">
        <f t="shared" si="1"/>
        <v>0.48415213946117275</v>
      </c>
      <c r="G24" s="156">
        <v>12.76</v>
      </c>
      <c r="H24" s="55">
        <f t="shared" si="2"/>
        <v>3802</v>
      </c>
      <c r="I24" s="50">
        <f t="shared" si="3"/>
        <v>0.61901660696841421</v>
      </c>
      <c r="J24" s="57">
        <f t="shared" si="4"/>
        <v>13.1128669121515</v>
      </c>
      <c r="Q24" s="229"/>
    </row>
    <row r="25" spans="1:17" s="228" customFormat="1" ht="15" customHeight="1" x14ac:dyDescent="0.25">
      <c r="A25" s="52" t="s">
        <v>75</v>
      </c>
      <c r="B25" s="2">
        <v>194</v>
      </c>
      <c r="C25" s="53">
        <f t="shared" si="0"/>
        <v>5.3620784964068538E-2</v>
      </c>
      <c r="D25" s="153">
        <v>12.25</v>
      </c>
      <c r="E25" s="154">
        <v>155</v>
      </c>
      <c r="F25" s="48">
        <f t="shared" si="1"/>
        <v>6.1410459587955629E-2</v>
      </c>
      <c r="G25" s="156">
        <v>12.54</v>
      </c>
      <c r="H25" s="55">
        <f t="shared" si="2"/>
        <v>349</v>
      </c>
      <c r="I25" s="50">
        <f t="shared" si="3"/>
        <v>5.6821882123086941E-2</v>
      </c>
      <c r="J25" s="57">
        <f t="shared" si="4"/>
        <v>12.378796561604585</v>
      </c>
      <c r="Q25" s="229"/>
    </row>
    <row r="26" spans="1:17" s="228" customFormat="1" ht="15" customHeight="1" x14ac:dyDescent="0.25">
      <c r="A26" s="52" t="s">
        <v>76</v>
      </c>
      <c r="B26" s="2">
        <v>78</v>
      </c>
      <c r="C26" s="53">
        <f t="shared" si="0"/>
        <v>2.1558872305140961E-2</v>
      </c>
      <c r="D26" s="153">
        <v>11.19</v>
      </c>
      <c r="E26" s="154">
        <v>37</v>
      </c>
      <c r="F26" s="48">
        <f t="shared" si="1"/>
        <v>1.4659270998415214E-2</v>
      </c>
      <c r="G26" s="156">
        <v>10.76</v>
      </c>
      <c r="H26" s="55">
        <f t="shared" si="2"/>
        <v>115</v>
      </c>
      <c r="I26" s="50">
        <f t="shared" si="3"/>
        <v>1.8723542819928364E-2</v>
      </c>
      <c r="J26" s="57">
        <f t="shared" si="4"/>
        <v>11.051652173913045</v>
      </c>
      <c r="Q26" s="229"/>
    </row>
    <row r="27" spans="1:17" s="228" customFormat="1" ht="15" customHeight="1" x14ac:dyDescent="0.25">
      <c r="A27" s="52" t="s">
        <v>59</v>
      </c>
      <c r="B27" s="2">
        <v>18</v>
      </c>
      <c r="C27" s="53">
        <f t="shared" si="0"/>
        <v>4.9751243781094526E-3</v>
      </c>
      <c r="D27" s="153">
        <v>14.75</v>
      </c>
      <c r="E27" s="154">
        <v>6</v>
      </c>
      <c r="F27" s="48">
        <f t="shared" si="1"/>
        <v>2.3771790808240888E-3</v>
      </c>
      <c r="G27" s="156">
        <v>15.67</v>
      </c>
      <c r="H27" s="55">
        <f t="shared" si="2"/>
        <v>24</v>
      </c>
      <c r="I27" s="50">
        <f t="shared" si="3"/>
        <v>3.9075219798111365E-3</v>
      </c>
      <c r="J27" s="57">
        <f t="shared" si="4"/>
        <v>14.979999999999999</v>
      </c>
      <c r="Q27" s="229"/>
    </row>
    <row r="28" spans="1:17" s="228" customFormat="1" ht="15" customHeight="1" x14ac:dyDescent="0.25">
      <c r="A28" s="52" t="s">
        <v>54</v>
      </c>
      <c r="B28" s="2"/>
      <c r="C28" s="53" t="str">
        <f t="shared" si="0"/>
        <v/>
      </c>
      <c r="D28" s="153"/>
      <c r="E28" s="154"/>
      <c r="F28" s="48" t="str">
        <f t="shared" si="1"/>
        <v/>
      </c>
      <c r="G28" s="156"/>
      <c r="H28" s="55">
        <f t="shared" si="2"/>
        <v>0</v>
      </c>
      <c r="I28" s="50">
        <f t="shared" si="3"/>
        <v>0</v>
      </c>
      <c r="J28" s="57">
        <f t="shared" si="4"/>
        <v>0</v>
      </c>
      <c r="Q28" s="229"/>
    </row>
    <row r="29" spans="1:17" s="228" customFormat="1" ht="15" customHeight="1" x14ac:dyDescent="0.25">
      <c r="A29" s="52" t="s">
        <v>60</v>
      </c>
      <c r="B29" s="2">
        <v>102</v>
      </c>
      <c r="C29" s="53">
        <f t="shared" si="0"/>
        <v>2.8192371475953569E-2</v>
      </c>
      <c r="D29" s="153">
        <v>12.08</v>
      </c>
      <c r="E29" s="154">
        <v>108</v>
      </c>
      <c r="F29" s="48">
        <f t="shared" si="1"/>
        <v>4.2789223454833603E-2</v>
      </c>
      <c r="G29" s="156">
        <v>9.9700000000000006</v>
      </c>
      <c r="H29" s="55">
        <f t="shared" si="2"/>
        <v>210</v>
      </c>
      <c r="I29" s="50">
        <f t="shared" si="3"/>
        <v>3.4190817323347444E-2</v>
      </c>
      <c r="J29" s="57">
        <f t="shared" si="4"/>
        <v>10.994857142857143</v>
      </c>
      <c r="Q29" s="229"/>
    </row>
    <row r="30" spans="1:17" s="228" customFormat="1" ht="15" customHeight="1" x14ac:dyDescent="0.25">
      <c r="A30" s="52" t="s">
        <v>61</v>
      </c>
      <c r="B30" s="2">
        <v>94</v>
      </c>
      <c r="C30" s="53">
        <f t="shared" si="0"/>
        <v>2.5981205085682697E-2</v>
      </c>
      <c r="D30" s="153">
        <v>12.68</v>
      </c>
      <c r="E30" s="154">
        <v>35</v>
      </c>
      <c r="F30" s="48">
        <f t="shared" si="1"/>
        <v>1.3866877971473852E-2</v>
      </c>
      <c r="G30" s="156">
        <v>11.85</v>
      </c>
      <c r="H30" s="55">
        <f t="shared" si="2"/>
        <v>129</v>
      </c>
      <c r="I30" s="50">
        <f t="shared" si="3"/>
        <v>2.1002930641484858E-2</v>
      </c>
      <c r="J30" s="57">
        <f t="shared" si="4"/>
        <v>12.454806201550388</v>
      </c>
      <c r="Q30" s="229"/>
    </row>
    <row r="31" spans="1:17" s="228" customFormat="1" ht="15" customHeight="1" x14ac:dyDescent="0.25">
      <c r="A31" s="52" t="s">
        <v>62</v>
      </c>
      <c r="B31" s="2">
        <v>120</v>
      </c>
      <c r="C31" s="53">
        <f t="shared" si="0"/>
        <v>3.316749585406302E-2</v>
      </c>
      <c r="D31" s="153">
        <v>12.84</v>
      </c>
      <c r="E31" s="154">
        <v>642</v>
      </c>
      <c r="F31" s="48">
        <f t="shared" si="1"/>
        <v>0.25435816164817748</v>
      </c>
      <c r="G31" s="156">
        <v>13.51</v>
      </c>
      <c r="H31" s="55">
        <f t="shared" si="2"/>
        <v>762</v>
      </c>
      <c r="I31" s="50">
        <f t="shared" si="3"/>
        <v>0.12406382285900358</v>
      </c>
      <c r="J31" s="57">
        <f t="shared" si="4"/>
        <v>13.404488188976377</v>
      </c>
      <c r="Q31" s="229"/>
    </row>
    <row r="32" spans="1:17" s="228" customFormat="1" ht="15" customHeight="1" x14ac:dyDescent="0.25">
      <c r="A32" s="52" t="s">
        <v>63</v>
      </c>
      <c r="B32" s="2">
        <v>374</v>
      </c>
      <c r="C32" s="53">
        <f t="shared" si="0"/>
        <v>0.10337202874516307</v>
      </c>
      <c r="D32" s="153">
        <v>13.65</v>
      </c>
      <c r="E32" s="154">
        <v>183</v>
      </c>
      <c r="F32" s="48">
        <f t="shared" si="1"/>
        <v>7.25039619651347E-2</v>
      </c>
      <c r="G32" s="156">
        <v>12.43</v>
      </c>
      <c r="H32" s="55">
        <f t="shared" si="2"/>
        <v>557</v>
      </c>
      <c r="I32" s="50">
        <f t="shared" si="3"/>
        <v>9.0687072614783454E-2</v>
      </c>
      <c r="J32" s="57">
        <f t="shared" si="4"/>
        <v>13.249174147217238</v>
      </c>
      <c r="Q32" s="229"/>
    </row>
    <row r="33" spans="1:17" s="228" customFormat="1" ht="15" customHeight="1" thickBot="1" x14ac:dyDescent="0.3">
      <c r="A33" s="52" t="s">
        <v>64</v>
      </c>
      <c r="B33" s="2">
        <v>706</v>
      </c>
      <c r="C33" s="53">
        <f t="shared" si="0"/>
        <v>0.19513543394140409</v>
      </c>
      <c r="D33" s="153">
        <v>13.68</v>
      </c>
      <c r="E33" s="154">
        <v>342</v>
      </c>
      <c r="F33" s="48">
        <f t="shared" si="1"/>
        <v>0.13549920760697307</v>
      </c>
      <c r="G33" s="156">
        <v>12.18</v>
      </c>
      <c r="H33" s="55">
        <f t="shared" si="2"/>
        <v>1048</v>
      </c>
      <c r="I33" s="50">
        <f t="shared" si="3"/>
        <v>0.17062845978508628</v>
      </c>
      <c r="J33" s="57">
        <f t="shared" si="4"/>
        <v>13.190496183206106</v>
      </c>
      <c r="Q33" s="229"/>
    </row>
    <row r="34" spans="1:17" ht="13.8" thickBot="1" x14ac:dyDescent="0.3">
      <c r="A34" s="62" t="s">
        <v>65</v>
      </c>
      <c r="B34" s="63">
        <f>SUM(B7:B33)</f>
        <v>10206</v>
      </c>
      <c r="C34" s="64">
        <f>SUM(C7:C33)</f>
        <v>2.8208955223880596</v>
      </c>
      <c r="D34" s="65">
        <f>(B7*D7+B8*D8+B9*D9+B10*D10+B11*D11+B12*D12+B13*D13+B14*D14+B15*D15+B16*D16+B17*D17+B18*D18+B19*D19+B20*D20+B21*D21+B22*D22+B23*D23+B24*D24+B25*D25+B26*D26+B27*D27+B28*D28+B29*D29+B30*D30+B31*D31+B32*D32+B33*D33)/B34</f>
        <v>13.125194003527335</v>
      </c>
      <c r="E34" s="66">
        <f>SUM(E7:E33)</f>
        <v>7354</v>
      </c>
      <c r="F34" s="67">
        <f>SUM(F7:F33)</f>
        <v>2.9136291600633917</v>
      </c>
      <c r="G34" s="68">
        <f>(E7*G7+E8*G8+E9*G9+E10*G10+E11*G11+E12*G12+E13*G13+E14*G14+E15*G15+E16*G16+E17*G17+E18*G18+E19*G19+E20*G20+E21*G21+E22*G22+E23*G23+E24*G24+E25*G25+E26*G26+E27*G27+E28*G28+E29*G29+E30*G30+E31*G31+E32*G32+E33*G33)/E34</f>
        <v>12.588950231166709</v>
      </c>
      <c r="H34" s="69">
        <f>SUM(H7:H33)</f>
        <v>17560</v>
      </c>
      <c r="I34" s="70">
        <f>SUM(I7:I33)</f>
        <v>2.8590035818951476</v>
      </c>
      <c r="J34" s="71">
        <f>(H7*J7+H8*J8+H9*J9+H10*J10+H11*J11+H12*J12+H13*J13+H14*J14+H15*J15+H16*J16+H17*J17+H18*J18+H19*J19+H20*J20+H21*J21+H22*J22+H23*J23+H24*J24+H25*J25+H26*J26+H27*J27+H28*J28+H29*J29+H30*J30+H31*J31+H32*J32+H33*J33)/H34</f>
        <v>12.900619020501139</v>
      </c>
    </row>
    <row r="35" spans="1:17" ht="13.5" customHeight="1" thickBot="1" x14ac:dyDescent="0.3">
      <c r="B35" s="231"/>
      <c r="E35" s="231"/>
    </row>
    <row r="36" spans="1:17" ht="13.5" customHeight="1" x14ac:dyDescent="0.25">
      <c r="A36" s="28"/>
      <c r="B36" s="271" t="s">
        <v>0</v>
      </c>
      <c r="C36" s="272"/>
      <c r="D36" s="272"/>
      <c r="E36" s="273" t="s">
        <v>1</v>
      </c>
      <c r="F36" s="274"/>
      <c r="G36" s="275"/>
      <c r="H36" s="276" t="s">
        <v>2</v>
      </c>
      <c r="I36" s="276"/>
      <c r="J36" s="277"/>
    </row>
    <row r="37" spans="1:17" ht="13.8" thickBot="1" x14ac:dyDescent="0.25">
      <c r="A37" s="28"/>
      <c r="B37" s="29" t="s">
        <v>3</v>
      </c>
      <c r="C37" s="30" t="s">
        <v>4</v>
      </c>
      <c r="D37" s="31" t="s">
        <v>5</v>
      </c>
      <c r="E37" s="32" t="s">
        <v>3</v>
      </c>
      <c r="F37" s="33" t="s">
        <v>4</v>
      </c>
      <c r="G37" s="34" t="s">
        <v>5</v>
      </c>
      <c r="H37" s="35" t="s">
        <v>3</v>
      </c>
      <c r="I37" s="36" t="s">
        <v>4</v>
      </c>
      <c r="J37" s="37" t="s">
        <v>5</v>
      </c>
      <c r="L37" s="233"/>
      <c r="M37" s="233"/>
    </row>
    <row r="38" spans="1:17" ht="13.8" thickBot="1" x14ac:dyDescent="0.25">
      <c r="A38" s="150" t="s">
        <v>7</v>
      </c>
      <c r="B38" s="38"/>
      <c r="C38" s="38"/>
      <c r="D38" s="38"/>
      <c r="E38" s="39"/>
      <c r="F38" s="39"/>
      <c r="G38" s="39"/>
      <c r="H38" s="40"/>
      <c r="I38" s="40"/>
      <c r="J38" s="41"/>
    </row>
    <row r="39" spans="1:17" x14ac:dyDescent="0.25">
      <c r="A39" s="11" t="s">
        <v>111</v>
      </c>
      <c r="B39" s="2">
        <v>592</v>
      </c>
      <c r="C39" s="53">
        <f>IF(B39="","",(B39/$B$53)*3)</f>
        <v>0.16362631288004423</v>
      </c>
      <c r="D39" s="5">
        <v>12.78</v>
      </c>
      <c r="E39" s="6">
        <v>191</v>
      </c>
      <c r="F39" s="54">
        <f>IF(E39="","",(E39/$E$53)*3)</f>
        <v>7.5673534072900159E-2</v>
      </c>
      <c r="G39" s="9">
        <v>10.63</v>
      </c>
      <c r="H39" s="55">
        <f>B39+E39</f>
        <v>783</v>
      </c>
      <c r="I39" s="56">
        <f t="shared" ref="I39:I42" si="5">IF(H39="","",(H39/$H$53)*3)</f>
        <v>0.12748290459133832</v>
      </c>
      <c r="J39" s="57">
        <f t="shared" ref="J39:J42" si="6">IF((D39*B39)+(G39*E39)="",0,IF(H39=0,0,((D39*B39)+(G39*E39))/H39))</f>
        <v>12.255542784163474</v>
      </c>
    </row>
    <row r="40" spans="1:17" x14ac:dyDescent="0.25">
      <c r="A40" s="11" t="s">
        <v>112</v>
      </c>
      <c r="B40" s="2">
        <v>25</v>
      </c>
      <c r="C40" s="53">
        <f>IF(B40="","",(B40/$B$53)*3)</f>
        <v>6.9098949695964619E-3</v>
      </c>
      <c r="D40" s="5">
        <v>11.8</v>
      </c>
      <c r="E40" s="6">
        <v>13</v>
      </c>
      <c r="F40" s="54">
        <f t="shared" ref="F40:F42" si="7">IF(E40="","",(E40/$E$53)*3)</f>
        <v>5.1505546751188592E-3</v>
      </c>
      <c r="G40" s="9">
        <v>10</v>
      </c>
      <c r="H40" s="55">
        <f>B40+E40</f>
        <v>38</v>
      </c>
      <c r="I40" s="56">
        <f t="shared" si="5"/>
        <v>6.1869098013676328E-3</v>
      </c>
      <c r="J40" s="57">
        <f>IF((D40*B40)+(G40*E40)="",0,IF(H40=0,0,((D40*B40)+(G40*E40))/H40))</f>
        <v>11.184210526315789</v>
      </c>
    </row>
    <row r="41" spans="1:17" x14ac:dyDescent="0.25">
      <c r="A41" s="11" t="s">
        <v>113</v>
      </c>
      <c r="B41" s="2">
        <v>19</v>
      </c>
      <c r="C41" s="53">
        <f>IF(B41="","",(B41/$B$53)*3)</f>
        <v>5.2515201768933116E-3</v>
      </c>
      <c r="D41" s="5">
        <v>15.58</v>
      </c>
      <c r="E41" s="6">
        <v>14</v>
      </c>
      <c r="F41" s="54">
        <f t="shared" si="7"/>
        <v>5.5467511885895406E-3</v>
      </c>
      <c r="G41" s="9">
        <v>12.89</v>
      </c>
      <c r="H41" s="55">
        <f>B41+E41</f>
        <v>33</v>
      </c>
      <c r="I41" s="56">
        <f t="shared" si="5"/>
        <v>5.3728427222403128E-3</v>
      </c>
      <c r="J41" s="57">
        <f t="shared" si="6"/>
        <v>14.438787878787879</v>
      </c>
    </row>
    <row r="42" spans="1:17" ht="13.8" thickBot="1" x14ac:dyDescent="0.3">
      <c r="A42" s="11"/>
      <c r="B42" s="2"/>
      <c r="C42" s="53" t="str">
        <f>IF(B42="","",(B42/$B$53)*3)</f>
        <v/>
      </c>
      <c r="D42" s="5"/>
      <c r="E42" s="6"/>
      <c r="F42" s="54" t="str">
        <f t="shared" si="7"/>
        <v/>
      </c>
      <c r="G42" s="9"/>
      <c r="H42" s="55">
        <f>B42+E42</f>
        <v>0</v>
      </c>
      <c r="I42" s="56">
        <f t="shared" si="5"/>
        <v>0</v>
      </c>
      <c r="J42" s="57">
        <f t="shared" si="6"/>
        <v>0</v>
      </c>
    </row>
    <row r="43" spans="1:17" ht="13.8" thickBot="1" x14ac:dyDescent="0.3">
      <c r="A43" s="150" t="s">
        <v>7</v>
      </c>
      <c r="B43" s="73">
        <f>SUM(B39:B42)</f>
        <v>636</v>
      </c>
      <c r="C43" s="74">
        <f>SUM(C39:C42)</f>
        <v>0.175787728026534</v>
      </c>
      <c r="D43" s="75">
        <f>((B39*D39+B40*D40+B41*D41+B42*D42)/B43)</f>
        <v>12.82512578616352</v>
      </c>
      <c r="E43" s="76">
        <f>SUM(E39:E42)</f>
        <v>218</v>
      </c>
      <c r="F43" s="77">
        <f>SUM(F39:F42)</f>
        <v>8.6370839936608559E-2</v>
      </c>
      <c r="G43" s="78">
        <f>((E39*G39+E40*G40+E41*G41+E42*G42)/E43)</f>
        <v>10.73756880733945</v>
      </c>
      <c r="H43" s="79">
        <f>SUM(H39:H42)</f>
        <v>854</v>
      </c>
      <c r="I43" s="80">
        <f>SUM(I39:I42)</f>
        <v>0.13904265711494626</v>
      </c>
      <c r="J43" s="81">
        <f>((H39*J39+H40*J40+H41*J41+H42*J42)/H43)</f>
        <v>12.292236533957846</v>
      </c>
    </row>
    <row r="44" spans="1:17" ht="13.5" customHeight="1" thickBot="1" x14ac:dyDescent="0.3"/>
    <row r="45" spans="1:17" ht="13.5" customHeight="1" x14ac:dyDescent="0.25">
      <c r="B45" s="271" t="s">
        <v>0</v>
      </c>
      <c r="C45" s="272"/>
      <c r="D45" s="272"/>
      <c r="E45" s="273" t="s">
        <v>1</v>
      </c>
      <c r="F45" s="274"/>
      <c r="G45" s="275"/>
      <c r="H45" s="276" t="s">
        <v>2</v>
      </c>
      <c r="I45" s="276"/>
      <c r="J45" s="277"/>
    </row>
    <row r="46" spans="1:17" ht="13.8" thickBot="1" x14ac:dyDescent="0.25">
      <c r="B46" s="29" t="s">
        <v>3</v>
      </c>
      <c r="C46" s="30" t="s">
        <v>4</v>
      </c>
      <c r="D46" s="31" t="s">
        <v>5</v>
      </c>
      <c r="E46" s="32" t="s">
        <v>3</v>
      </c>
      <c r="F46" s="33" t="s">
        <v>4</v>
      </c>
      <c r="G46" s="34" t="s">
        <v>5</v>
      </c>
      <c r="H46" s="35" t="s">
        <v>3</v>
      </c>
      <c r="I46" s="36" t="s">
        <v>4</v>
      </c>
      <c r="J46" s="37" t="s">
        <v>5</v>
      </c>
    </row>
    <row r="47" spans="1:17" ht="13.8" thickBot="1" x14ac:dyDescent="0.25">
      <c r="A47" s="278" t="s">
        <v>69</v>
      </c>
      <c r="B47" s="279"/>
      <c r="C47" s="279"/>
      <c r="D47" s="38"/>
      <c r="E47" s="39"/>
      <c r="F47" s="39"/>
      <c r="G47" s="39"/>
      <c r="H47" s="40"/>
      <c r="I47" s="40"/>
      <c r="J47" s="41"/>
    </row>
    <row r="48" spans="1:17" ht="18" customHeight="1" thickBot="1" x14ac:dyDescent="0.3">
      <c r="A48" s="248" t="s">
        <v>68</v>
      </c>
      <c r="B48" s="2">
        <v>12</v>
      </c>
      <c r="C48" s="53">
        <f>IF(B48="","",(B48/$B$53)*3)</f>
        <v>3.3167495854063015E-3</v>
      </c>
      <c r="D48" s="5">
        <v>15.62</v>
      </c>
      <c r="E48" s="6"/>
      <c r="F48" s="54" t="str">
        <f>IF(E48="","",(E48/$E$53)*3)</f>
        <v/>
      </c>
      <c r="G48" s="9"/>
      <c r="H48" s="212">
        <f>IF(B48+E48=0,0,B48+E48)</f>
        <v>12</v>
      </c>
      <c r="I48" s="56">
        <f>IF(H48="","",(H48/$H$53)*3)</f>
        <v>1.9537609899055682E-3</v>
      </c>
      <c r="J48" s="230">
        <f>IF((D48*B48)+(G48*E48)="",0,IF(H48=0,0,((D48*B48)+(G48*E48))/H48))</f>
        <v>15.62</v>
      </c>
      <c r="L48" s="224" t="s">
        <v>143</v>
      </c>
    </row>
    <row r="49" spans="1:10" ht="13.8" thickBot="1" x14ac:dyDescent="0.3">
      <c r="A49" s="62" t="s">
        <v>70</v>
      </c>
      <c r="B49" s="63">
        <f t="shared" ref="B49:J49" si="8">+B48</f>
        <v>12</v>
      </c>
      <c r="C49" s="64">
        <f>C48</f>
        <v>3.3167495854063015E-3</v>
      </c>
      <c r="D49" s="65">
        <f>D48</f>
        <v>15.62</v>
      </c>
      <c r="E49" s="66">
        <f t="shared" si="8"/>
        <v>0</v>
      </c>
      <c r="F49" s="67" t="str">
        <f t="shared" si="8"/>
        <v/>
      </c>
      <c r="G49" s="68">
        <f t="shared" si="8"/>
        <v>0</v>
      </c>
      <c r="H49" s="69">
        <f t="shared" si="8"/>
        <v>12</v>
      </c>
      <c r="I49" s="70">
        <f t="shared" si="8"/>
        <v>1.9537609899055682E-3</v>
      </c>
      <c r="J49" s="71">
        <f t="shared" si="8"/>
        <v>15.62</v>
      </c>
    </row>
    <row r="52" spans="1:10" s="234" customFormat="1" ht="13.8" thickBot="1" x14ac:dyDescent="0.3">
      <c r="A52" s="224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3.8" thickBot="1" x14ac:dyDescent="0.25">
      <c r="A53" s="82" t="s">
        <v>102</v>
      </c>
      <c r="B53" s="83">
        <f>B34+B43+B49</f>
        <v>10854</v>
      </c>
      <c r="C53" s="84">
        <f>C34+C43+C49</f>
        <v>3</v>
      </c>
      <c r="D53" s="85">
        <f>((B34*D34+B43*D43+B49*D49)/(B53))</f>
        <v>13.11036944905104</v>
      </c>
      <c r="E53" s="86">
        <f>E34+E43+E49</f>
        <v>7572</v>
      </c>
      <c r="F53" s="87" t="e">
        <f>F34+F43+F49</f>
        <v>#VALUE!</v>
      </c>
      <c r="G53" s="88">
        <f>((E34*G34+E43*G43+E49*G49)/(E53))</f>
        <v>12.535648441627044</v>
      </c>
      <c r="H53" s="89">
        <f>H34+H43+H49</f>
        <v>18426</v>
      </c>
      <c r="I53" s="90">
        <f>I34+I43+I49</f>
        <v>2.9999999999999996</v>
      </c>
      <c r="J53" s="91">
        <f>((H34*J34+H43*J43+H49*J49)/(H53))</f>
        <v>12.874192988168891</v>
      </c>
    </row>
    <row r="54" spans="1:10" x14ac:dyDescent="0.25">
      <c r="B54" s="231"/>
      <c r="E54" s="231"/>
    </row>
    <row r="55" spans="1:10" ht="13.8" thickBot="1" x14ac:dyDescent="0.3">
      <c r="A55" s="145"/>
      <c r="B55" s="147"/>
      <c r="C55" s="235"/>
      <c r="D55" s="4"/>
      <c r="E55" s="236"/>
      <c r="F55" s="236"/>
    </row>
    <row r="56" spans="1:10" s="228" customFormat="1" ht="18" customHeight="1" thickBot="1" x14ac:dyDescent="0.3">
      <c r="A56" s="237"/>
      <c r="B56" s="286" t="s">
        <v>0</v>
      </c>
      <c r="C56" s="287"/>
      <c r="D56" s="288" t="s">
        <v>1</v>
      </c>
      <c r="E56" s="289"/>
      <c r="F56" s="300" t="s">
        <v>2</v>
      </c>
      <c r="G56" s="301"/>
      <c r="H56" s="238"/>
      <c r="I56" s="238"/>
      <c r="J56" s="239"/>
    </row>
    <row r="57" spans="1:10" s="228" customFormat="1" ht="18" customHeight="1" thickBot="1" x14ac:dyDescent="0.3">
      <c r="A57" s="150" t="s">
        <v>90</v>
      </c>
      <c r="B57" s="158" t="s">
        <v>3</v>
      </c>
      <c r="C57" s="159" t="s">
        <v>4</v>
      </c>
      <c r="D57" s="160" t="s">
        <v>3</v>
      </c>
      <c r="E57" s="161" t="s">
        <v>4</v>
      </c>
      <c r="F57" s="167" t="s">
        <v>3</v>
      </c>
      <c r="G57" s="168" t="s">
        <v>4</v>
      </c>
      <c r="H57" s="238"/>
      <c r="I57" s="238"/>
      <c r="J57" s="239"/>
    </row>
    <row r="58" spans="1:10" s="228" customFormat="1" ht="18" customHeight="1" x14ac:dyDescent="0.25">
      <c r="A58" s="165" t="s">
        <v>88</v>
      </c>
      <c r="B58" s="213">
        <v>5</v>
      </c>
      <c r="C58" s="53">
        <f>B58/$B$62</f>
        <v>1.3631406761177754E-3</v>
      </c>
      <c r="D58" s="215">
        <v>3</v>
      </c>
      <c r="E58" s="173">
        <f>D58/$D$62</f>
        <v>1.0541110330288123E-3</v>
      </c>
      <c r="F58" s="179">
        <f>B58+D58</f>
        <v>8</v>
      </c>
      <c r="G58" s="174">
        <f>F58/$F$62</f>
        <v>1.2281240405280934E-3</v>
      </c>
      <c r="H58" s="238"/>
      <c r="I58" s="259" t="s">
        <v>106</v>
      </c>
      <c r="J58" s="239"/>
    </row>
    <row r="59" spans="1:10" s="228" customFormat="1" ht="15.75" customHeight="1" x14ac:dyDescent="0.25">
      <c r="A59" s="164" t="s">
        <v>77</v>
      </c>
      <c r="B59" s="214">
        <v>153</v>
      </c>
      <c r="C59" s="53">
        <f t="shared" ref="C59:C61" si="9">B59/$B$62</f>
        <v>4.1712104689203923E-2</v>
      </c>
      <c r="D59" s="216">
        <v>314</v>
      </c>
      <c r="E59" s="173">
        <f t="shared" ref="E59:E61" si="10">D59/$D$62</f>
        <v>0.11033028812368235</v>
      </c>
      <c r="F59" s="180">
        <f t="shared" ref="F59:F61" si="11">B59+D59</f>
        <v>467</v>
      </c>
      <c r="G59" s="174">
        <f t="shared" ref="G59:G61" si="12">F59/$F$62</f>
        <v>7.1691740865827455E-2</v>
      </c>
      <c r="H59" s="238"/>
      <c r="I59" s="259" t="s">
        <v>107</v>
      </c>
      <c r="J59" s="239"/>
    </row>
    <row r="60" spans="1:10" s="228" customFormat="1" ht="15.75" customHeight="1" x14ac:dyDescent="0.25">
      <c r="A60" s="164" t="s">
        <v>104</v>
      </c>
      <c r="B60" s="214">
        <v>89</v>
      </c>
      <c r="C60" s="53">
        <f t="shared" si="9"/>
        <v>2.4263904034896401E-2</v>
      </c>
      <c r="D60" s="216">
        <v>152</v>
      </c>
      <c r="E60" s="173">
        <f t="shared" si="10"/>
        <v>5.3408292340126493E-2</v>
      </c>
      <c r="F60" s="180">
        <f t="shared" si="11"/>
        <v>241</v>
      </c>
      <c r="G60" s="174">
        <f>F60/$F$62</f>
        <v>3.6997236720908815E-2</v>
      </c>
      <c r="H60" s="238"/>
      <c r="I60" s="259" t="s">
        <v>108</v>
      </c>
      <c r="J60" s="239"/>
    </row>
    <row r="61" spans="1:10" s="228" customFormat="1" ht="15.75" customHeight="1" thickBot="1" x14ac:dyDescent="0.3">
      <c r="A61" s="157" t="s">
        <v>89</v>
      </c>
      <c r="B61" s="214">
        <v>3421</v>
      </c>
      <c r="C61" s="53">
        <f t="shared" si="9"/>
        <v>0.93266085059978188</v>
      </c>
      <c r="D61" s="166">
        <v>2377</v>
      </c>
      <c r="E61" s="173">
        <f t="shared" si="10"/>
        <v>0.83520730850316238</v>
      </c>
      <c r="F61" s="180">
        <f t="shared" si="11"/>
        <v>5798</v>
      </c>
      <c r="G61" s="174">
        <f t="shared" si="12"/>
        <v>0.89008289837273569</v>
      </c>
      <c r="H61" s="238"/>
      <c r="I61" s="259" t="s">
        <v>109</v>
      </c>
      <c r="J61" s="239"/>
    </row>
    <row r="62" spans="1:10" s="228" customFormat="1" ht="15.75" customHeight="1" thickBot="1" x14ac:dyDescent="0.3">
      <c r="A62" s="82" t="s">
        <v>91</v>
      </c>
      <c r="B62" s="83">
        <f t="shared" ref="B62:G62" si="13">SUM(B58:B61)</f>
        <v>3668</v>
      </c>
      <c r="C62" s="84">
        <f t="shared" si="13"/>
        <v>1</v>
      </c>
      <c r="D62" s="169">
        <f t="shared" si="13"/>
        <v>2846</v>
      </c>
      <c r="E62" s="171">
        <f t="shared" si="13"/>
        <v>1</v>
      </c>
      <c r="F62" s="170">
        <f t="shared" si="13"/>
        <v>6514</v>
      </c>
      <c r="G62" s="172">
        <f t="shared" si="13"/>
        <v>1</v>
      </c>
      <c r="H62" s="238"/>
      <c r="I62" s="238"/>
      <c r="J62" s="239"/>
    </row>
    <row r="63" spans="1:10" ht="13.8" thickBot="1" x14ac:dyDescent="0.3">
      <c r="A63" s="162"/>
      <c r="B63" s="162"/>
      <c r="C63" s="162"/>
      <c r="D63" s="162"/>
      <c r="E63" s="162"/>
      <c r="F63" s="240"/>
      <c r="G63" s="241"/>
      <c r="H63" s="236"/>
      <c r="I63" s="236"/>
    </row>
    <row r="64" spans="1:10" ht="16.2" thickBot="1" x14ac:dyDescent="0.3">
      <c r="A64" s="237"/>
      <c r="B64" s="286" t="s">
        <v>0</v>
      </c>
      <c r="C64" s="287"/>
      <c r="D64" s="288" t="s">
        <v>1</v>
      </c>
      <c r="E64" s="289"/>
      <c r="F64" s="300" t="s">
        <v>2</v>
      </c>
      <c r="G64" s="301"/>
      <c r="H64" s="236"/>
      <c r="I64" s="236"/>
    </row>
    <row r="65" spans="1:13" ht="13.8" thickBot="1" x14ac:dyDescent="0.3">
      <c r="A65" s="258" t="s">
        <v>90</v>
      </c>
      <c r="B65" s="158" t="s">
        <v>3</v>
      </c>
      <c r="C65" s="159" t="s">
        <v>4</v>
      </c>
      <c r="D65" s="160" t="s">
        <v>3</v>
      </c>
      <c r="E65" s="161" t="s">
        <v>4</v>
      </c>
      <c r="F65" s="167" t="s">
        <v>3</v>
      </c>
      <c r="G65" s="168" t="s">
        <v>4</v>
      </c>
      <c r="H65" s="236"/>
      <c r="I65" s="236"/>
    </row>
    <row r="66" spans="1:13" ht="13.8" thickBot="1" x14ac:dyDescent="0.3">
      <c r="A66" s="260" t="s">
        <v>110</v>
      </c>
      <c r="B66" s="261">
        <v>3</v>
      </c>
      <c r="C66" s="106">
        <f>B66/$B$62</f>
        <v>8.178844056706652E-4</v>
      </c>
      <c r="D66" s="262">
        <v>3</v>
      </c>
      <c r="E66" s="263">
        <f>D66/$D$62</f>
        <v>1.0541110330288123E-3</v>
      </c>
      <c r="F66" s="264">
        <f>B66+D66</f>
        <v>6</v>
      </c>
      <c r="G66" s="265">
        <f>F66/$F$62</f>
        <v>9.2109303039606999E-4</v>
      </c>
      <c r="H66" s="236"/>
      <c r="I66" s="259" t="s">
        <v>145</v>
      </c>
    </row>
    <row r="67" spans="1:13" ht="13.8" thickBot="1" x14ac:dyDescent="0.3">
      <c r="A67" s="162"/>
      <c r="B67" s="162"/>
      <c r="C67" s="162"/>
      <c r="D67" s="162"/>
      <c r="E67" s="162"/>
      <c r="F67" s="240"/>
      <c r="G67" s="241"/>
      <c r="H67" s="236"/>
      <c r="I67" s="236"/>
    </row>
    <row r="68" spans="1:13" ht="16.2" thickBot="1" x14ac:dyDescent="0.3">
      <c r="A68" s="242"/>
      <c r="B68" s="298" t="s">
        <v>0</v>
      </c>
      <c r="C68" s="299"/>
      <c r="D68" s="288" t="s">
        <v>1</v>
      </c>
      <c r="E68" s="289"/>
      <c r="F68" s="300" t="s">
        <v>2</v>
      </c>
      <c r="G68" s="301"/>
      <c r="H68" s="236"/>
      <c r="I68" s="236"/>
    </row>
    <row r="69" spans="1:13" ht="13.8" thickBot="1" x14ac:dyDescent="0.3">
      <c r="A69" s="150" t="s">
        <v>82</v>
      </c>
      <c r="B69" s="177" t="s">
        <v>3</v>
      </c>
      <c r="C69" s="178" t="s">
        <v>85</v>
      </c>
      <c r="D69" s="160" t="s">
        <v>3</v>
      </c>
      <c r="E69" s="161" t="s">
        <v>85</v>
      </c>
      <c r="F69" s="167" t="s">
        <v>3</v>
      </c>
      <c r="G69" s="168" t="s">
        <v>85</v>
      </c>
      <c r="H69" s="236"/>
      <c r="I69" s="236"/>
    </row>
    <row r="70" spans="1:13" x14ac:dyDescent="0.25">
      <c r="A70" s="175" t="s">
        <v>83</v>
      </c>
      <c r="B70" s="217">
        <v>6</v>
      </c>
      <c r="C70" s="218">
        <v>12.66</v>
      </c>
      <c r="D70" s="219">
        <v>20</v>
      </c>
      <c r="E70" s="220">
        <v>11.33</v>
      </c>
      <c r="F70" s="221">
        <f>B70+D70</f>
        <v>26</v>
      </c>
      <c r="G70" s="222">
        <f>((B70*C70)+(D70*E70))/(B70+D70)</f>
        <v>11.636923076923077</v>
      </c>
      <c r="H70" s="236"/>
      <c r="I70" s="236"/>
    </row>
    <row r="71" spans="1:13" ht="13.8" thickBot="1" x14ac:dyDescent="0.3">
      <c r="A71" s="176" t="s">
        <v>84</v>
      </c>
      <c r="B71" s="223">
        <v>4</v>
      </c>
      <c r="C71" s="183"/>
      <c r="D71" s="182">
        <v>12</v>
      </c>
      <c r="E71" s="249"/>
      <c r="F71" s="181">
        <f>B71+D71</f>
        <v>16</v>
      </c>
      <c r="G71" s="251"/>
      <c r="H71" s="236"/>
      <c r="I71" s="236"/>
    </row>
    <row r="72" spans="1:13" x14ac:dyDescent="0.25">
      <c r="A72" s="162"/>
      <c r="B72" s="145"/>
      <c r="C72" s="145"/>
      <c r="D72" s="145"/>
      <c r="E72" s="145"/>
      <c r="F72" s="244"/>
      <c r="G72" s="236"/>
      <c r="H72" s="236"/>
      <c r="I72" s="236"/>
    </row>
    <row r="73" spans="1:13" ht="14.25" customHeight="1" x14ac:dyDescent="0.25"/>
    <row r="74" spans="1:13" ht="17.399999999999999" x14ac:dyDescent="0.25">
      <c r="A74" s="290" t="s">
        <v>100</v>
      </c>
      <c r="B74" s="290"/>
      <c r="C74" s="290"/>
      <c r="D74" s="290"/>
      <c r="E74" s="290"/>
      <c r="F74" s="290"/>
      <c r="G74" s="290"/>
      <c r="H74" s="290"/>
      <c r="I74" s="290"/>
      <c r="J74" s="290"/>
    </row>
    <row r="75" spans="1:13" ht="13.8" thickBot="1" x14ac:dyDescent="0.3"/>
    <row r="76" spans="1:13" ht="18" x14ac:dyDescent="0.35">
      <c r="A76" s="245"/>
      <c r="B76" s="291" t="s">
        <v>0</v>
      </c>
      <c r="C76" s="292"/>
      <c r="D76" s="292"/>
      <c r="E76" s="293" t="s">
        <v>1</v>
      </c>
      <c r="F76" s="294"/>
      <c r="G76" s="295"/>
      <c r="H76" s="296" t="s">
        <v>2</v>
      </c>
      <c r="I76" s="296"/>
      <c r="J76" s="297"/>
    </row>
    <row r="77" spans="1:13" ht="18.600000000000001" thickBot="1" x14ac:dyDescent="0.4">
      <c r="A77" s="246"/>
      <c r="B77" s="108" t="s">
        <v>3</v>
      </c>
      <c r="C77" s="109" t="s">
        <v>4</v>
      </c>
      <c r="D77" s="110" t="s">
        <v>5</v>
      </c>
      <c r="E77" s="111" t="s">
        <v>3</v>
      </c>
      <c r="F77" s="112" t="s">
        <v>4</v>
      </c>
      <c r="G77" s="113" t="s">
        <v>5</v>
      </c>
      <c r="H77" s="114" t="s">
        <v>3</v>
      </c>
      <c r="I77" s="115" t="s">
        <v>4</v>
      </c>
      <c r="J77" s="116" t="s">
        <v>5</v>
      </c>
      <c r="L77" s="233"/>
      <c r="M77" s="233"/>
    </row>
    <row r="78" spans="1:13" ht="13.8" thickBot="1" x14ac:dyDescent="0.25">
      <c r="A78" s="284" t="s">
        <v>10</v>
      </c>
      <c r="B78" s="285"/>
      <c r="C78" s="285"/>
      <c r="D78" s="117"/>
      <c r="E78" s="118"/>
      <c r="F78" s="118"/>
      <c r="G78" s="118"/>
      <c r="H78" s="119"/>
      <c r="I78" s="119"/>
      <c r="J78" s="120"/>
    </row>
    <row r="79" spans="1:13" x14ac:dyDescent="0.25">
      <c r="A79" s="121" t="s">
        <v>92</v>
      </c>
      <c r="B79" s="2">
        <v>0</v>
      </c>
      <c r="C79" s="185">
        <f>IF(B79="","",(B79/$B$84))</f>
        <v>0</v>
      </c>
      <c r="D79" s="151"/>
      <c r="E79" s="152">
        <v>0</v>
      </c>
      <c r="F79" s="186">
        <f>IF(E79="","",(E79/$E$84))</f>
        <v>0</v>
      </c>
      <c r="G79" s="155"/>
      <c r="H79" s="187">
        <f>IF(B79+E79=0,0,B79+E79)</f>
        <v>0</v>
      </c>
      <c r="I79" s="188" t="str">
        <f>IF(H79=0,"",(H79/$H$84))</f>
        <v/>
      </c>
      <c r="J79" s="189">
        <f>IF((D79*B79)+(G79*E79)="",0,IF(H79=0,0,((D79*B79)+(G79*E79))/H79))</f>
        <v>0</v>
      </c>
    </row>
    <row r="80" spans="1:13" x14ac:dyDescent="0.25">
      <c r="A80" s="123" t="s">
        <v>93</v>
      </c>
      <c r="B80" s="2">
        <v>57</v>
      </c>
      <c r="C80" s="124">
        <f>IF(B80="","",(B80/$B$84))</f>
        <v>0.58163265306122447</v>
      </c>
      <c r="D80" s="5">
        <v>13.57</v>
      </c>
      <c r="E80" s="6">
        <v>28</v>
      </c>
      <c r="F80" s="125">
        <f>IF(E80="","",(E80/$E$84))</f>
        <v>0.68292682926829273</v>
      </c>
      <c r="G80" s="9">
        <v>12.18</v>
      </c>
      <c r="H80" s="126">
        <f>IF(B80+E80=0,0,B80+E80)</f>
        <v>85</v>
      </c>
      <c r="I80" s="127">
        <f>IF(H80=0,"",(H80/$H$84))</f>
        <v>0.61151079136690645</v>
      </c>
      <c r="J80" s="128">
        <f>IF((D80*B80)+(G80*E80)="",0,IF(H80=0,0,((D80*B80)+(G80*E80))/H80))</f>
        <v>13.112117647058824</v>
      </c>
    </row>
    <row r="81" spans="1:17" x14ac:dyDescent="0.25">
      <c r="A81" s="123" t="s">
        <v>94</v>
      </c>
      <c r="B81" s="2">
        <v>29</v>
      </c>
      <c r="C81" s="124">
        <f>IF(B81="","",(B81/$B$84))</f>
        <v>0.29591836734693877</v>
      </c>
      <c r="D81" s="5">
        <v>13.04</v>
      </c>
      <c r="E81" s="6">
        <v>0</v>
      </c>
      <c r="F81" s="125">
        <f>IF(E81="","",(E81/$E$84))</f>
        <v>0</v>
      </c>
      <c r="G81" s="9"/>
      <c r="H81" s="126">
        <f>IF(B81+E81=0,0,B81+E81)</f>
        <v>29</v>
      </c>
      <c r="I81" s="127">
        <f>IF(H81=0,"",(H81/$H$84))</f>
        <v>0.20863309352517986</v>
      </c>
      <c r="J81" s="128">
        <f>IF((D81*B81)+(G81*E81)="",0,IF(H81=0,0,((D81*B81)+(G81*E81))/H81))</f>
        <v>13.04</v>
      </c>
    </row>
    <row r="82" spans="1:17" x14ac:dyDescent="0.25">
      <c r="A82" s="123" t="s">
        <v>95</v>
      </c>
      <c r="B82" s="2">
        <v>1</v>
      </c>
      <c r="C82" s="124">
        <f>IF(B82="","",(B82/$B$84))</f>
        <v>1.020408163265306E-2</v>
      </c>
      <c r="D82" s="5">
        <v>10</v>
      </c>
      <c r="E82" s="6">
        <v>6</v>
      </c>
      <c r="F82" s="125">
        <f>IF(E82="","",(E82/$E$84))</f>
        <v>0.14634146341463414</v>
      </c>
      <c r="G82" s="9">
        <v>10.6</v>
      </c>
      <c r="H82" s="126">
        <f>IF(B82+E82=0,0,B82+E82)</f>
        <v>7</v>
      </c>
      <c r="I82" s="127">
        <f>IF(H82=0,"",(H82/$H$84))</f>
        <v>5.0359712230215826E-2</v>
      </c>
      <c r="J82" s="128">
        <f>IF((D82*B82)+(G82*E82)="",0,IF(H82=0,0,((D82*B82)+(G82*E82))/H82))</f>
        <v>10.514285714285714</v>
      </c>
    </row>
    <row r="83" spans="1:17" ht="13.8" thickBot="1" x14ac:dyDescent="0.3">
      <c r="A83" s="129" t="s">
        <v>96</v>
      </c>
      <c r="B83" s="13">
        <v>11</v>
      </c>
      <c r="C83" s="191">
        <f>IF(B83="","",(B83/$B$84))</f>
        <v>0.11224489795918367</v>
      </c>
      <c r="D83" s="15">
        <v>13.78</v>
      </c>
      <c r="E83" s="16">
        <v>7</v>
      </c>
      <c r="F83" s="192">
        <f>IF(E83="","",(E83/$E$84))</f>
        <v>0.17073170731707318</v>
      </c>
      <c r="G83" s="17">
        <v>8.25</v>
      </c>
      <c r="H83" s="193">
        <f>IF(B83+E83=0,0,B83+E83)</f>
        <v>18</v>
      </c>
      <c r="I83" s="194">
        <f>IF(H83=0,"",(H83/$H$84))</f>
        <v>0.12949640287769784</v>
      </c>
      <c r="J83" s="195">
        <f>IF((D83*B83)+(G83*E83)="",0,IF(H83=0,0,((D83*B83)+(G83*E83))/H83))</f>
        <v>11.629444444444443</v>
      </c>
    </row>
    <row r="84" spans="1:17" ht="13.8" thickBot="1" x14ac:dyDescent="0.3">
      <c r="A84" s="134"/>
      <c r="B84" s="135">
        <f>SUM(B79:B83)</f>
        <v>98</v>
      </c>
      <c r="C84" s="136">
        <f>SUM(C79:C83)</f>
        <v>1</v>
      </c>
      <c r="D84" s="137">
        <f>((B79*D79)+(B80*D80)+(B81*D81)+(B82*D82)+(B83*D83))/B84</f>
        <v>13.400306122448979</v>
      </c>
      <c r="E84" s="135">
        <f>SUM(E79:E83)</f>
        <v>41</v>
      </c>
      <c r="F84" s="136">
        <f>SUM(F79:F83)</f>
        <v>1</v>
      </c>
      <c r="G84" s="137">
        <f>((E79*G79)+(E80*G80)+(E81*G81)+(E82*G82)+(E83*G83))/E84</f>
        <v>11.27780487804878</v>
      </c>
      <c r="H84" s="135">
        <f>SUM(H79:H83)</f>
        <v>139</v>
      </c>
      <c r="I84" s="136">
        <f>SUM(I79:I83)</f>
        <v>1</v>
      </c>
      <c r="J84" s="138">
        <f>((H79*J79)+(H80*J80)+(H81*J81)+(H82*J82)+(H83*J83))/H84</f>
        <v>12.774244604316547</v>
      </c>
    </row>
    <row r="86" spans="1:17" x14ac:dyDescent="0.25">
      <c r="A86" s="224" t="s">
        <v>169</v>
      </c>
      <c r="B86" s="232">
        <v>8</v>
      </c>
      <c r="C86" s="270">
        <v>0.44440000000000002</v>
      </c>
      <c r="E86" s="232">
        <v>10</v>
      </c>
      <c r="F86" s="270">
        <v>0.55559999999999998</v>
      </c>
      <c r="H86" s="232">
        <f>SUM(B86,E86)</f>
        <v>18</v>
      </c>
      <c r="I86" s="270">
        <v>9.8900000000000002E-2</v>
      </c>
      <c r="J86" s="232" t="s">
        <v>173</v>
      </c>
    </row>
    <row r="87" spans="1:17" x14ac:dyDescent="0.25">
      <c r="A87" s="224" t="s">
        <v>171</v>
      </c>
      <c r="B87" s="232">
        <v>16</v>
      </c>
      <c r="C87" s="270">
        <v>0.37209999999999999</v>
      </c>
      <c r="E87" s="232">
        <v>27</v>
      </c>
      <c r="F87" s="270">
        <v>0.62790000000000001</v>
      </c>
      <c r="H87" s="232">
        <f>SUM(B87,E87)</f>
        <v>43</v>
      </c>
      <c r="I87" s="270">
        <v>0.23619999999999999</v>
      </c>
      <c r="J87" s="232" t="s">
        <v>173</v>
      </c>
    </row>
    <row r="89" spans="1:17" x14ac:dyDescent="0.25">
      <c r="A89" s="224" t="s">
        <v>174</v>
      </c>
      <c r="B89" s="232" t="s">
        <v>175</v>
      </c>
    </row>
    <row r="93" spans="1:17" s="232" customFormat="1" x14ac:dyDescent="0.25">
      <c r="A93" s="224"/>
      <c r="K93" s="224"/>
      <c r="L93" s="224"/>
      <c r="M93" s="224"/>
      <c r="N93" s="224"/>
      <c r="O93" s="224"/>
      <c r="P93" s="224"/>
      <c r="Q93" s="224"/>
    </row>
    <row r="94" spans="1:17" x14ac:dyDescent="0.25">
      <c r="E94" s="247"/>
    </row>
    <row r="132" spans="2:10" x14ac:dyDescent="0.25">
      <c r="B132" s="224"/>
      <c r="C132" s="224"/>
      <c r="D132" s="224"/>
      <c r="E132" s="224"/>
      <c r="F132" s="224"/>
      <c r="G132" s="224"/>
      <c r="H132" s="224"/>
      <c r="I132" s="224"/>
      <c r="J132" s="224"/>
    </row>
    <row r="133" spans="2:10" x14ac:dyDescent="0.25">
      <c r="B133" s="224"/>
      <c r="C133" s="224"/>
      <c r="D133" s="224"/>
      <c r="E133" s="224"/>
      <c r="F133" s="224"/>
      <c r="G133" s="224"/>
      <c r="H133" s="224"/>
      <c r="I133" s="224"/>
      <c r="J133" s="224"/>
    </row>
    <row r="135" spans="2:10" x14ac:dyDescent="0.25">
      <c r="B135" s="224"/>
      <c r="C135" s="224"/>
      <c r="D135" s="224"/>
      <c r="E135" s="224"/>
      <c r="F135" s="224"/>
      <c r="G135" s="224"/>
      <c r="H135" s="224"/>
      <c r="I135" s="224"/>
      <c r="J135" s="224"/>
    </row>
    <row r="136" spans="2:10" x14ac:dyDescent="0.25">
      <c r="B136" s="224"/>
      <c r="C136" s="224"/>
      <c r="D136" s="224"/>
      <c r="E136" s="224"/>
      <c r="F136" s="224"/>
      <c r="G136" s="224"/>
      <c r="H136" s="224"/>
      <c r="I136" s="224"/>
      <c r="J136" s="224"/>
    </row>
    <row r="137" spans="2:10" x14ac:dyDescent="0.25">
      <c r="B137" s="224"/>
      <c r="C137" s="224"/>
      <c r="D137" s="224"/>
      <c r="E137" s="224"/>
      <c r="F137" s="224"/>
      <c r="G137" s="224"/>
      <c r="H137" s="224"/>
      <c r="I137" s="224"/>
      <c r="J137" s="224"/>
    </row>
    <row r="138" spans="2:10" x14ac:dyDescent="0.25">
      <c r="B138" s="224"/>
      <c r="C138" s="224"/>
      <c r="D138" s="224"/>
      <c r="E138" s="224"/>
      <c r="F138" s="224"/>
      <c r="G138" s="224"/>
      <c r="H138" s="224"/>
      <c r="I138" s="224"/>
      <c r="J138" s="224"/>
    </row>
    <row r="139" spans="2:10" x14ac:dyDescent="0.25">
      <c r="B139" s="224"/>
      <c r="C139" s="224"/>
      <c r="D139" s="224"/>
      <c r="E139" s="224"/>
      <c r="F139" s="224"/>
      <c r="G139" s="224"/>
      <c r="H139" s="224"/>
      <c r="I139" s="224"/>
      <c r="J139" s="224"/>
    </row>
    <row r="140" spans="2:10" x14ac:dyDescent="0.25">
      <c r="B140" s="224"/>
      <c r="C140" s="224"/>
      <c r="D140" s="224"/>
      <c r="E140" s="224"/>
      <c r="F140" s="224"/>
      <c r="G140" s="224"/>
      <c r="H140" s="224"/>
      <c r="I140" s="224"/>
      <c r="J140" s="224"/>
    </row>
    <row r="141" spans="2:10" x14ac:dyDescent="0.25">
      <c r="B141" s="224"/>
      <c r="C141" s="224"/>
      <c r="D141" s="224"/>
      <c r="E141" s="224"/>
      <c r="F141" s="224"/>
      <c r="G141" s="224"/>
      <c r="H141" s="224"/>
      <c r="I141" s="224"/>
      <c r="J141" s="224"/>
    </row>
    <row r="142" spans="2:10" x14ac:dyDescent="0.25">
      <c r="B142" s="224"/>
      <c r="C142" s="224"/>
      <c r="D142" s="224"/>
      <c r="E142" s="224"/>
      <c r="F142" s="224"/>
      <c r="G142" s="224"/>
      <c r="H142" s="224"/>
      <c r="I142" s="224"/>
      <c r="J142" s="224"/>
    </row>
    <row r="143" spans="2:10" x14ac:dyDescent="0.25">
      <c r="B143" s="224"/>
      <c r="C143" s="224"/>
      <c r="D143" s="224"/>
      <c r="E143" s="224"/>
      <c r="F143" s="224"/>
      <c r="G143" s="224"/>
      <c r="H143" s="224"/>
      <c r="I143" s="224"/>
      <c r="J143" s="224"/>
    </row>
    <row r="144" spans="2:10" x14ac:dyDescent="0.25">
      <c r="B144" s="224"/>
      <c r="C144" s="224"/>
      <c r="D144" s="224"/>
      <c r="E144" s="224"/>
      <c r="F144" s="224"/>
      <c r="G144" s="224"/>
      <c r="H144" s="224"/>
      <c r="I144" s="224"/>
      <c r="J144" s="224"/>
    </row>
    <row r="145" spans="2:10" x14ac:dyDescent="0.25">
      <c r="B145" s="224"/>
      <c r="C145" s="224"/>
      <c r="D145" s="224"/>
      <c r="E145" s="224"/>
      <c r="F145" s="224"/>
      <c r="G145" s="224"/>
      <c r="H145" s="224"/>
      <c r="I145" s="224"/>
      <c r="J145" s="224"/>
    </row>
    <row r="146" spans="2:10" x14ac:dyDescent="0.25">
      <c r="B146" s="224"/>
      <c r="C146" s="224"/>
      <c r="D146" s="224"/>
      <c r="E146" s="224"/>
      <c r="F146" s="224"/>
      <c r="G146" s="224"/>
      <c r="H146" s="224"/>
      <c r="I146" s="224"/>
      <c r="J146" s="224"/>
    </row>
    <row r="147" spans="2:10" x14ac:dyDescent="0.25">
      <c r="B147" s="224"/>
      <c r="C147" s="224"/>
      <c r="D147" s="224"/>
      <c r="E147" s="224"/>
      <c r="F147" s="224"/>
      <c r="G147" s="224"/>
      <c r="H147" s="224"/>
      <c r="I147" s="224"/>
      <c r="J147" s="224"/>
    </row>
    <row r="148" spans="2:10" x14ac:dyDescent="0.25">
      <c r="B148" s="224"/>
      <c r="C148" s="224"/>
      <c r="D148" s="224"/>
      <c r="E148" s="224"/>
      <c r="F148" s="224"/>
      <c r="G148" s="224"/>
      <c r="H148" s="224"/>
      <c r="I148" s="224"/>
      <c r="J148" s="224"/>
    </row>
    <row r="149" spans="2:10" x14ac:dyDescent="0.25">
      <c r="B149" s="224"/>
      <c r="C149" s="224"/>
      <c r="D149" s="224"/>
      <c r="E149" s="224"/>
      <c r="F149" s="224"/>
      <c r="G149" s="224"/>
      <c r="H149" s="224"/>
      <c r="I149" s="224"/>
      <c r="J149" s="224"/>
    </row>
    <row r="150" spans="2:10" x14ac:dyDescent="0.25">
      <c r="B150" s="224"/>
      <c r="C150" s="224"/>
      <c r="D150" s="224"/>
      <c r="E150" s="224"/>
      <c r="F150" s="224"/>
      <c r="G150" s="224"/>
      <c r="H150" s="224"/>
      <c r="I150" s="224"/>
      <c r="J150" s="224"/>
    </row>
    <row r="151" spans="2:10" x14ac:dyDescent="0.25">
      <c r="B151" s="224"/>
      <c r="C151" s="224"/>
      <c r="D151" s="224"/>
      <c r="E151" s="224"/>
      <c r="F151" s="224"/>
      <c r="G151" s="224"/>
      <c r="H151" s="224"/>
      <c r="I151" s="224"/>
      <c r="J151" s="224"/>
    </row>
    <row r="152" spans="2:10" x14ac:dyDescent="0.25">
      <c r="B152" s="224"/>
      <c r="C152" s="224"/>
      <c r="D152" s="224"/>
      <c r="E152" s="224"/>
      <c r="F152" s="224"/>
      <c r="G152" s="224"/>
      <c r="H152" s="224"/>
      <c r="I152" s="224"/>
      <c r="J152" s="224"/>
    </row>
    <row r="153" spans="2:10" x14ac:dyDescent="0.25">
      <c r="B153" s="224"/>
      <c r="C153" s="224"/>
      <c r="D153" s="224"/>
      <c r="E153" s="224"/>
      <c r="F153" s="224"/>
      <c r="G153" s="224"/>
      <c r="H153" s="224"/>
      <c r="I153" s="224"/>
      <c r="J153" s="224"/>
    </row>
    <row r="154" spans="2:10" x14ac:dyDescent="0.25">
      <c r="B154" s="224"/>
      <c r="C154" s="224"/>
      <c r="D154" s="224"/>
      <c r="E154" s="224"/>
      <c r="F154" s="224"/>
      <c r="G154" s="224"/>
      <c r="H154" s="224"/>
      <c r="I154" s="224"/>
      <c r="J154" s="224"/>
    </row>
    <row r="155" spans="2:10" x14ac:dyDescent="0.25">
      <c r="B155" s="224"/>
      <c r="C155" s="224"/>
      <c r="D155" s="224"/>
      <c r="E155" s="224"/>
      <c r="F155" s="224"/>
      <c r="G155" s="224"/>
      <c r="H155" s="224"/>
      <c r="I155" s="224"/>
      <c r="J155" s="224"/>
    </row>
    <row r="156" spans="2:10" x14ac:dyDescent="0.25">
      <c r="B156" s="224"/>
      <c r="C156" s="224"/>
      <c r="D156" s="224"/>
      <c r="E156" s="224"/>
      <c r="F156" s="224"/>
      <c r="G156" s="224"/>
      <c r="H156" s="224"/>
      <c r="I156" s="224"/>
      <c r="J156" s="224"/>
    </row>
    <row r="157" spans="2:10" x14ac:dyDescent="0.25">
      <c r="B157" s="224"/>
      <c r="C157" s="224"/>
      <c r="D157" s="224"/>
      <c r="E157" s="224"/>
      <c r="F157" s="224"/>
      <c r="G157" s="224"/>
      <c r="H157" s="224"/>
      <c r="I157" s="224"/>
      <c r="J157" s="224"/>
    </row>
    <row r="158" spans="2:10" x14ac:dyDescent="0.25">
      <c r="B158" s="224"/>
      <c r="C158" s="224"/>
      <c r="D158" s="224"/>
      <c r="E158" s="224"/>
      <c r="F158" s="224"/>
      <c r="G158" s="224"/>
      <c r="H158" s="224"/>
      <c r="I158" s="224"/>
      <c r="J158" s="224"/>
    </row>
    <row r="159" spans="2:10" x14ac:dyDescent="0.25">
      <c r="B159" s="224"/>
      <c r="C159" s="224"/>
      <c r="D159" s="224"/>
      <c r="E159" s="224"/>
      <c r="F159" s="224"/>
      <c r="G159" s="224"/>
      <c r="H159" s="224"/>
      <c r="I159" s="224"/>
      <c r="J159" s="224"/>
    </row>
    <row r="160" spans="2:10" x14ac:dyDescent="0.25">
      <c r="B160" s="224"/>
      <c r="C160" s="224"/>
      <c r="D160" s="224"/>
      <c r="E160" s="224"/>
      <c r="F160" s="224"/>
      <c r="G160" s="224"/>
      <c r="H160" s="224"/>
      <c r="I160" s="224"/>
      <c r="J160" s="224"/>
    </row>
    <row r="161" spans="2:10" x14ac:dyDescent="0.25">
      <c r="B161" s="224"/>
      <c r="C161" s="224"/>
      <c r="D161" s="224"/>
      <c r="E161" s="224"/>
      <c r="F161" s="224"/>
      <c r="G161" s="224"/>
      <c r="H161" s="224"/>
      <c r="I161" s="224"/>
      <c r="J161" s="224"/>
    </row>
    <row r="162" spans="2:10" x14ac:dyDescent="0.25">
      <c r="B162" s="224"/>
      <c r="C162" s="224"/>
      <c r="D162" s="224"/>
      <c r="E162" s="224"/>
      <c r="F162" s="224"/>
      <c r="G162" s="224"/>
      <c r="H162" s="224"/>
      <c r="I162" s="224"/>
      <c r="J162" s="224"/>
    </row>
    <row r="163" spans="2:10" x14ac:dyDescent="0.25">
      <c r="B163" s="224"/>
      <c r="C163" s="224"/>
      <c r="D163" s="224"/>
      <c r="E163" s="224"/>
      <c r="F163" s="224"/>
      <c r="G163" s="224"/>
      <c r="H163" s="224"/>
      <c r="I163" s="224"/>
      <c r="J163" s="224"/>
    </row>
    <row r="164" spans="2:10" x14ac:dyDescent="0.25">
      <c r="B164" s="224"/>
      <c r="C164" s="224"/>
      <c r="D164" s="224"/>
      <c r="E164" s="224"/>
      <c r="F164" s="224"/>
      <c r="G164" s="224"/>
      <c r="H164" s="224"/>
      <c r="I164" s="224"/>
      <c r="J164" s="224"/>
    </row>
    <row r="165" spans="2:10" x14ac:dyDescent="0.25">
      <c r="B165" s="224"/>
      <c r="C165" s="224"/>
      <c r="D165" s="224"/>
      <c r="E165" s="224"/>
      <c r="F165" s="224"/>
      <c r="G165" s="224"/>
      <c r="H165" s="224"/>
      <c r="I165" s="224"/>
      <c r="J165" s="224"/>
    </row>
    <row r="166" spans="2:10" x14ac:dyDescent="0.25">
      <c r="B166" s="224"/>
      <c r="C166" s="224"/>
      <c r="D166" s="224"/>
      <c r="E166" s="224"/>
      <c r="F166" s="224"/>
      <c r="G166" s="224"/>
      <c r="H166" s="224"/>
      <c r="I166" s="224"/>
      <c r="J166" s="224"/>
    </row>
    <row r="167" spans="2:10" x14ac:dyDescent="0.25">
      <c r="B167" s="224"/>
      <c r="C167" s="224"/>
      <c r="D167" s="224"/>
      <c r="E167" s="224"/>
      <c r="F167" s="224"/>
      <c r="G167" s="224"/>
      <c r="H167" s="224"/>
      <c r="I167" s="224"/>
      <c r="J167" s="224"/>
    </row>
    <row r="168" spans="2:10" x14ac:dyDescent="0.25">
      <c r="B168" s="224"/>
      <c r="C168" s="224"/>
      <c r="D168" s="224"/>
      <c r="E168" s="224"/>
      <c r="F168" s="224"/>
      <c r="G168" s="224"/>
      <c r="H168" s="224"/>
      <c r="I168" s="224"/>
      <c r="J168" s="224"/>
    </row>
    <row r="169" spans="2:10" x14ac:dyDescent="0.25">
      <c r="B169" s="224"/>
      <c r="C169" s="224"/>
      <c r="D169" s="224"/>
      <c r="E169" s="224"/>
      <c r="F169" s="224"/>
      <c r="G169" s="224"/>
      <c r="H169" s="224"/>
      <c r="I169" s="224"/>
      <c r="J169" s="224"/>
    </row>
    <row r="170" spans="2:10" x14ac:dyDescent="0.25">
      <c r="B170" s="224"/>
      <c r="C170" s="224"/>
      <c r="D170" s="224"/>
      <c r="E170" s="224"/>
      <c r="F170" s="224"/>
      <c r="G170" s="224"/>
      <c r="H170" s="224"/>
      <c r="I170" s="224"/>
      <c r="J170" s="224"/>
    </row>
    <row r="171" spans="2:10" x14ac:dyDescent="0.25">
      <c r="B171" s="224"/>
      <c r="C171" s="224"/>
      <c r="D171" s="224"/>
      <c r="E171" s="224"/>
      <c r="F171" s="224"/>
      <c r="G171" s="224"/>
      <c r="H171" s="224"/>
      <c r="I171" s="224"/>
      <c r="J171" s="224"/>
    </row>
    <row r="172" spans="2:10" x14ac:dyDescent="0.25">
      <c r="B172" s="224"/>
      <c r="C172" s="224"/>
      <c r="D172" s="224"/>
      <c r="E172" s="224"/>
      <c r="F172" s="224"/>
      <c r="G172" s="224"/>
      <c r="H172" s="224"/>
      <c r="I172" s="224"/>
      <c r="J172" s="224"/>
    </row>
    <row r="173" spans="2:10" x14ac:dyDescent="0.25">
      <c r="B173" s="224"/>
      <c r="C173" s="224"/>
      <c r="D173" s="224"/>
      <c r="E173" s="224"/>
      <c r="F173" s="224"/>
      <c r="G173" s="224"/>
      <c r="H173" s="224"/>
      <c r="I173" s="224"/>
      <c r="J173" s="224"/>
    </row>
    <row r="174" spans="2:10" x14ac:dyDescent="0.25">
      <c r="B174" s="224"/>
      <c r="C174" s="224"/>
      <c r="D174" s="224"/>
      <c r="E174" s="224"/>
      <c r="F174" s="224"/>
      <c r="G174" s="224"/>
      <c r="H174" s="224"/>
      <c r="I174" s="224"/>
      <c r="J174" s="224"/>
    </row>
    <row r="175" spans="2:10" x14ac:dyDescent="0.25">
      <c r="B175" s="224"/>
      <c r="C175" s="224"/>
      <c r="D175" s="224"/>
      <c r="E175" s="224"/>
      <c r="F175" s="224"/>
      <c r="G175" s="224"/>
      <c r="H175" s="224"/>
      <c r="I175" s="224"/>
      <c r="J175" s="224"/>
    </row>
    <row r="176" spans="2:10" x14ac:dyDescent="0.25">
      <c r="B176" s="224"/>
      <c r="C176" s="224"/>
      <c r="D176" s="224"/>
      <c r="E176" s="224"/>
      <c r="F176" s="224"/>
      <c r="G176" s="224"/>
      <c r="H176" s="224"/>
      <c r="I176" s="224"/>
      <c r="J176" s="224"/>
    </row>
    <row r="177" spans="2:10" x14ac:dyDescent="0.25">
      <c r="B177" s="224"/>
      <c r="C177" s="224"/>
      <c r="D177" s="224"/>
      <c r="E177" s="224"/>
      <c r="F177" s="224"/>
      <c r="G177" s="224"/>
      <c r="H177" s="224"/>
      <c r="I177" s="224"/>
      <c r="J177" s="224"/>
    </row>
    <row r="178" spans="2:10" x14ac:dyDescent="0.25">
      <c r="B178" s="224"/>
      <c r="C178" s="224"/>
      <c r="D178" s="224"/>
      <c r="E178" s="224"/>
      <c r="F178" s="224"/>
      <c r="G178" s="224"/>
      <c r="H178" s="224"/>
      <c r="I178" s="224"/>
      <c r="J178" s="224"/>
    </row>
    <row r="179" spans="2:10" x14ac:dyDescent="0.25">
      <c r="B179" s="224"/>
      <c r="C179" s="224"/>
      <c r="D179" s="224"/>
      <c r="E179" s="224"/>
      <c r="F179" s="224"/>
      <c r="G179" s="224"/>
      <c r="H179" s="224"/>
      <c r="I179" s="224"/>
      <c r="J179" s="224"/>
    </row>
    <row r="180" spans="2:10" x14ac:dyDescent="0.25">
      <c r="B180" s="224"/>
      <c r="C180" s="224"/>
      <c r="D180" s="224"/>
      <c r="E180" s="224"/>
      <c r="F180" s="224"/>
      <c r="G180" s="224"/>
      <c r="H180" s="224"/>
      <c r="I180" s="224"/>
      <c r="J180" s="224"/>
    </row>
    <row r="182" spans="2:10" x14ac:dyDescent="0.25">
      <c r="B182" s="224"/>
      <c r="C182" s="224"/>
      <c r="D182" s="224"/>
      <c r="E182" s="224"/>
      <c r="F182" s="224"/>
      <c r="G182" s="224"/>
      <c r="H182" s="224"/>
      <c r="I182" s="224"/>
      <c r="J182" s="224"/>
    </row>
    <row r="183" spans="2:10" x14ac:dyDescent="0.25">
      <c r="B183" s="224"/>
      <c r="C183" s="224"/>
      <c r="D183" s="224"/>
      <c r="E183" s="224"/>
      <c r="F183" s="224"/>
      <c r="G183" s="224"/>
      <c r="H183" s="224"/>
      <c r="I183" s="224"/>
      <c r="J183" s="224"/>
    </row>
    <row r="184" spans="2:10" x14ac:dyDescent="0.25">
      <c r="B184" s="224"/>
      <c r="C184" s="224"/>
      <c r="D184" s="224"/>
      <c r="E184" s="224"/>
      <c r="F184" s="224"/>
      <c r="G184" s="224"/>
      <c r="H184" s="224"/>
      <c r="I184" s="224"/>
      <c r="J184" s="224"/>
    </row>
    <row r="185" spans="2:10" x14ac:dyDescent="0.25">
      <c r="B185" s="224"/>
      <c r="C185" s="224"/>
      <c r="D185" s="224"/>
      <c r="E185" s="224"/>
      <c r="F185" s="224"/>
      <c r="G185" s="224"/>
      <c r="H185" s="224"/>
      <c r="I185" s="224"/>
      <c r="J185" s="224"/>
    </row>
    <row r="186" spans="2:10" x14ac:dyDescent="0.25">
      <c r="B186" s="224"/>
      <c r="C186" s="224"/>
      <c r="D186" s="224"/>
      <c r="E186" s="224"/>
      <c r="F186" s="224"/>
      <c r="G186" s="224"/>
      <c r="H186" s="224"/>
      <c r="I186" s="224"/>
      <c r="J186" s="224"/>
    </row>
    <row r="187" spans="2:10" x14ac:dyDescent="0.25">
      <c r="B187" s="224"/>
      <c r="C187" s="224"/>
      <c r="D187" s="224"/>
      <c r="E187" s="224"/>
      <c r="F187" s="224"/>
      <c r="G187" s="224"/>
      <c r="H187" s="224"/>
      <c r="I187" s="224"/>
      <c r="J187" s="224"/>
    </row>
    <row r="188" spans="2:10" x14ac:dyDescent="0.25">
      <c r="B188" s="224"/>
      <c r="C188" s="224"/>
      <c r="D188" s="224"/>
      <c r="E188" s="224"/>
      <c r="F188" s="224"/>
      <c r="G188" s="224"/>
      <c r="H188" s="224"/>
      <c r="I188" s="224"/>
      <c r="J188" s="224"/>
    </row>
    <row r="189" spans="2:10" x14ac:dyDescent="0.25">
      <c r="B189" s="224"/>
      <c r="C189" s="224"/>
      <c r="D189" s="224"/>
      <c r="E189" s="224"/>
      <c r="F189" s="224"/>
      <c r="G189" s="224"/>
      <c r="H189" s="224"/>
      <c r="I189" s="224"/>
      <c r="J189" s="224"/>
    </row>
    <row r="190" spans="2:10" x14ac:dyDescent="0.25">
      <c r="B190" s="224"/>
      <c r="C190" s="224"/>
      <c r="D190" s="224"/>
      <c r="E190" s="224"/>
      <c r="F190" s="224"/>
      <c r="G190" s="224"/>
      <c r="H190" s="224"/>
      <c r="I190" s="224"/>
      <c r="J190" s="224"/>
    </row>
    <row r="191" spans="2:10" x14ac:dyDescent="0.25">
      <c r="B191" s="224"/>
      <c r="C191" s="224"/>
      <c r="D191" s="224"/>
      <c r="E191" s="224"/>
      <c r="F191" s="224"/>
      <c r="G191" s="224"/>
      <c r="H191" s="224"/>
      <c r="I191" s="224"/>
      <c r="J191" s="224"/>
    </row>
    <row r="192" spans="2:10" x14ac:dyDescent="0.25">
      <c r="B192" s="224"/>
      <c r="C192" s="224"/>
      <c r="D192" s="224"/>
      <c r="E192" s="224"/>
      <c r="F192" s="224"/>
      <c r="G192" s="224"/>
      <c r="H192" s="224"/>
      <c r="I192" s="224"/>
      <c r="J192" s="224"/>
    </row>
    <row r="193" spans="2:10" x14ac:dyDescent="0.25">
      <c r="B193" s="224"/>
      <c r="C193" s="224"/>
      <c r="D193" s="224"/>
      <c r="E193" s="224"/>
      <c r="F193" s="224"/>
      <c r="G193" s="224"/>
      <c r="H193" s="224"/>
      <c r="I193" s="224"/>
      <c r="J193" s="224"/>
    </row>
    <row r="194" spans="2:10" x14ac:dyDescent="0.25">
      <c r="B194" s="224"/>
      <c r="C194" s="224"/>
      <c r="D194" s="224"/>
      <c r="E194" s="224"/>
      <c r="F194" s="224"/>
      <c r="G194" s="224"/>
      <c r="H194" s="224"/>
      <c r="I194" s="224"/>
      <c r="J194" s="224"/>
    </row>
    <row r="195" spans="2:10" x14ac:dyDescent="0.25">
      <c r="B195" s="224"/>
      <c r="C195" s="224"/>
      <c r="D195" s="224"/>
      <c r="E195" s="224"/>
      <c r="F195" s="224"/>
      <c r="G195" s="224"/>
      <c r="H195" s="224"/>
      <c r="I195" s="224"/>
      <c r="J195" s="224"/>
    </row>
    <row r="196" spans="2:10" x14ac:dyDescent="0.25">
      <c r="B196" s="224"/>
      <c r="C196" s="224"/>
      <c r="D196" s="224"/>
      <c r="E196" s="224"/>
      <c r="F196" s="224"/>
      <c r="G196" s="224"/>
      <c r="H196" s="224"/>
      <c r="I196" s="224"/>
      <c r="J196" s="224"/>
    </row>
    <row r="197" spans="2:10" x14ac:dyDescent="0.25">
      <c r="B197" s="224"/>
      <c r="C197" s="224"/>
      <c r="D197" s="224"/>
      <c r="E197" s="224"/>
      <c r="F197" s="224"/>
      <c r="G197" s="224"/>
      <c r="H197" s="224"/>
      <c r="I197" s="224"/>
      <c r="J197" s="224"/>
    </row>
    <row r="198" spans="2:10" x14ac:dyDescent="0.25">
      <c r="B198" s="224"/>
      <c r="C198" s="224"/>
      <c r="D198" s="224"/>
      <c r="E198" s="224"/>
      <c r="F198" s="224"/>
      <c r="G198" s="224"/>
      <c r="H198" s="224"/>
      <c r="I198" s="224"/>
      <c r="J198" s="224"/>
    </row>
    <row r="199" spans="2:10" x14ac:dyDescent="0.25">
      <c r="B199" s="224"/>
      <c r="C199" s="224"/>
      <c r="D199" s="224"/>
      <c r="E199" s="224"/>
      <c r="F199" s="224"/>
      <c r="G199" s="224"/>
      <c r="H199" s="224"/>
      <c r="I199" s="224"/>
      <c r="J199" s="224"/>
    </row>
    <row r="200" spans="2:10" x14ac:dyDescent="0.25">
      <c r="B200" s="224"/>
      <c r="C200" s="224"/>
      <c r="D200" s="224"/>
      <c r="E200" s="224"/>
      <c r="F200" s="224"/>
      <c r="G200" s="224"/>
      <c r="H200" s="224"/>
      <c r="I200" s="224"/>
      <c r="J200" s="224"/>
    </row>
    <row r="212" spans="2:10" x14ac:dyDescent="0.25">
      <c r="B212" s="224"/>
      <c r="C212" s="224"/>
      <c r="D212" s="224"/>
      <c r="E212" s="224"/>
      <c r="F212" s="224"/>
      <c r="G212" s="224"/>
      <c r="H212" s="224"/>
      <c r="I212" s="224"/>
      <c r="J212" s="224"/>
    </row>
  </sheetData>
  <sheetProtection algorithmName="SHA-512" hashValue="0AU7WK4rj1jvWiFGz5hunXlbeB8oDHQ1MZ9FVahnn1i10nq/UhTne3umTbIclYdSJbOamLyiyhIn1RcvFlC9+Q==" saltValue="ndAeRLbkks/7UzSp/SpWZw==" spinCount="100000" sheet="1" objects="1" scenarios="1" selectLockedCells="1"/>
  <mergeCells count="26">
    <mergeCell ref="A78:C78"/>
    <mergeCell ref="B68:C68"/>
    <mergeCell ref="D68:E68"/>
    <mergeCell ref="F68:G68"/>
    <mergeCell ref="A74:J74"/>
    <mergeCell ref="B76:D76"/>
    <mergeCell ref="E76:G76"/>
    <mergeCell ref="H76:J76"/>
    <mergeCell ref="H45:J45"/>
    <mergeCell ref="A47:C47"/>
    <mergeCell ref="B56:C56"/>
    <mergeCell ref="D56:E56"/>
    <mergeCell ref="F56:G56"/>
    <mergeCell ref="H36:J36"/>
    <mergeCell ref="A1:J1"/>
    <mergeCell ref="B4:D4"/>
    <mergeCell ref="E4:G4"/>
    <mergeCell ref="H4:J4"/>
    <mergeCell ref="D3:J3"/>
    <mergeCell ref="B64:C64"/>
    <mergeCell ref="D64:E64"/>
    <mergeCell ref="F64:G64"/>
    <mergeCell ref="B36:D36"/>
    <mergeCell ref="E36:G36"/>
    <mergeCell ref="B45:D45"/>
    <mergeCell ref="E45:G45"/>
  </mergeCells>
  <printOptions horizontalCentered="1"/>
  <pageMargins left="0" right="0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Q212"/>
  <sheetViews>
    <sheetView tabSelected="1" zoomScaleNormal="100" workbookViewId="0">
      <selection activeCell="D3" sqref="D3:J3"/>
    </sheetView>
  </sheetViews>
  <sheetFormatPr baseColWidth="10" defaultColWidth="11.44140625" defaultRowHeight="13.2" x14ac:dyDescent="0.25"/>
  <cols>
    <col min="1" max="1" width="33.21875" style="224" bestFit="1" customWidth="1"/>
    <col min="2" max="2" width="9.6640625" style="232" bestFit="1" customWidth="1"/>
    <col min="3" max="4" width="9.44140625" style="232" customWidth="1"/>
    <col min="5" max="5" width="9.77734375" style="232" customWidth="1"/>
    <col min="6" max="6" width="9.44140625" style="232" bestFit="1" customWidth="1"/>
    <col min="7" max="7" width="8.77734375" style="232" customWidth="1"/>
    <col min="8" max="8" width="7.6640625" style="232" customWidth="1"/>
    <col min="9" max="9" width="10.44140625" style="232" customWidth="1"/>
    <col min="10" max="10" width="10.6640625" style="232" customWidth="1"/>
    <col min="11" max="11" width="4.33203125" style="224" customWidth="1"/>
    <col min="12" max="12" width="21.21875" style="224" bestFit="1" customWidth="1"/>
    <col min="13" max="16384" width="11.44140625" style="224"/>
  </cols>
  <sheetData>
    <row r="1" spans="1:17" ht="13.5" customHeight="1" x14ac:dyDescent="0.25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7" ht="13.5" customHeight="1" thickBot="1" x14ac:dyDescent="0.3">
      <c r="A2" s="225"/>
      <c r="B2" s="225"/>
      <c r="C2" s="225"/>
      <c r="D2" s="225"/>
      <c r="E2" s="225"/>
      <c r="F2" s="225"/>
      <c r="G2" s="225"/>
      <c r="H2" s="225"/>
      <c r="I2" s="225"/>
      <c r="J2" s="225"/>
    </row>
    <row r="3" spans="1:17" ht="13.5" customHeight="1" thickBot="1" x14ac:dyDescent="0.3">
      <c r="A3" s="226"/>
      <c r="B3" s="26" t="s">
        <v>13</v>
      </c>
      <c r="C3" s="27"/>
      <c r="D3" s="281" t="s">
        <v>181</v>
      </c>
      <c r="E3" s="281"/>
      <c r="F3" s="281"/>
      <c r="G3" s="282"/>
      <c r="H3" s="282"/>
      <c r="I3" s="282"/>
      <c r="J3" s="283"/>
    </row>
    <row r="4" spans="1:17" ht="19.5" customHeight="1" x14ac:dyDescent="0.25">
      <c r="A4" s="226"/>
      <c r="B4" s="271" t="s">
        <v>0</v>
      </c>
      <c r="C4" s="272"/>
      <c r="D4" s="272"/>
      <c r="E4" s="273" t="s">
        <v>1</v>
      </c>
      <c r="F4" s="274"/>
      <c r="G4" s="275"/>
      <c r="H4" s="276" t="s">
        <v>2</v>
      </c>
      <c r="I4" s="276"/>
      <c r="J4" s="277"/>
    </row>
    <row r="5" spans="1:17" ht="13.5" customHeight="1" thickBot="1" x14ac:dyDescent="0.25">
      <c r="A5" s="227"/>
      <c r="B5" s="29" t="s">
        <v>3</v>
      </c>
      <c r="C5" s="30" t="s">
        <v>4</v>
      </c>
      <c r="D5" s="31" t="s">
        <v>5</v>
      </c>
      <c r="E5" s="32" t="s">
        <v>3</v>
      </c>
      <c r="F5" s="33" t="s">
        <v>4</v>
      </c>
      <c r="G5" s="34" t="s">
        <v>5</v>
      </c>
      <c r="H5" s="35" t="s">
        <v>3</v>
      </c>
      <c r="I5" s="36" t="s">
        <v>4</v>
      </c>
      <c r="J5" s="37" t="s">
        <v>5</v>
      </c>
    </row>
    <row r="6" spans="1:17" s="228" customFormat="1" ht="15" customHeight="1" thickBot="1" x14ac:dyDescent="0.25">
      <c r="A6" s="150" t="s">
        <v>6</v>
      </c>
      <c r="B6" s="38"/>
      <c r="C6" s="38"/>
      <c r="D6" s="38"/>
      <c r="E6" s="39"/>
      <c r="F6" s="39"/>
      <c r="G6" s="39"/>
      <c r="H6" s="40"/>
      <c r="I6" s="40"/>
      <c r="J6" s="41"/>
      <c r="Q6" s="229"/>
    </row>
    <row r="7" spans="1:17" s="228" customFormat="1" ht="15" customHeight="1" x14ac:dyDescent="0.25">
      <c r="A7" s="42" t="s">
        <v>44</v>
      </c>
      <c r="B7" s="18">
        <v>239</v>
      </c>
      <c r="C7" s="53">
        <f t="shared" ref="C7:C33" si="0">IF(B7="","",(B7/$B$53)*3)</f>
        <v>7.7446532728451062E-2</v>
      </c>
      <c r="D7" s="151">
        <v>12.85</v>
      </c>
      <c r="E7" s="152">
        <v>464</v>
      </c>
      <c r="F7" s="43">
        <f t="shared" ref="F7:F33" si="1">IF(E7="","",(E7/$E$53)*3)</f>
        <v>0.23798939989741835</v>
      </c>
      <c r="G7" s="155">
        <v>13.63</v>
      </c>
      <c r="H7" s="44">
        <f t="shared" ref="H7:H33" si="2">IF(B7+E7=0,0,B7+E7)</f>
        <v>703</v>
      </c>
      <c r="I7" s="45">
        <f t="shared" ref="I7:I33" si="3">IF(H7="","",(H7/$H$53)*3)</f>
        <v>0.13960415701330509</v>
      </c>
      <c r="J7" s="46">
        <f t="shared" ref="J7:J33" si="4">IF((D7*B7)+(G7*E7)="",0,IF(H7=0,0,((D7*B7)+(G7*E7))/H7))</f>
        <v>13.364822190611665</v>
      </c>
      <c r="Q7" s="229"/>
    </row>
    <row r="8" spans="1:17" s="228" customFormat="1" ht="15" customHeight="1" x14ac:dyDescent="0.25">
      <c r="A8" s="47" t="s">
        <v>45</v>
      </c>
      <c r="B8" s="1">
        <v>21</v>
      </c>
      <c r="C8" s="53">
        <f t="shared" si="0"/>
        <v>6.8049254698639011E-3</v>
      </c>
      <c r="D8" s="153">
        <v>12.19</v>
      </c>
      <c r="E8" s="154">
        <v>41</v>
      </c>
      <c r="F8" s="48">
        <f t="shared" si="1"/>
        <v>2.1029235766797744E-2</v>
      </c>
      <c r="G8" s="156">
        <v>13.62</v>
      </c>
      <c r="H8" s="49">
        <f t="shared" si="2"/>
        <v>62</v>
      </c>
      <c r="I8" s="50">
        <f t="shared" si="3"/>
        <v>1.2312173164758059E-2</v>
      </c>
      <c r="J8" s="51">
        <f>IF((D8*B8)+(G8*E8)="",0,IF(H8=0,0,((D8*B8)+(G8*E8))/H8))</f>
        <v>13.135645161290322</v>
      </c>
      <c r="Q8" s="229"/>
    </row>
    <row r="9" spans="1:17" s="228" customFormat="1" ht="15" customHeight="1" x14ac:dyDescent="0.25">
      <c r="A9" s="52" t="s">
        <v>46</v>
      </c>
      <c r="B9" s="2">
        <v>1252</v>
      </c>
      <c r="C9" s="53">
        <f t="shared" si="0"/>
        <v>0.4057031756318859</v>
      </c>
      <c r="D9" s="153">
        <v>13.77</v>
      </c>
      <c r="E9" s="154">
        <v>966</v>
      </c>
      <c r="F9" s="48">
        <f t="shared" si="1"/>
        <v>0.49546931099333225</v>
      </c>
      <c r="G9" s="156">
        <v>12.17</v>
      </c>
      <c r="H9" s="55">
        <f t="shared" si="2"/>
        <v>2218</v>
      </c>
      <c r="I9" s="50">
        <f t="shared" si="3"/>
        <v>0.4404580657973125</v>
      </c>
      <c r="J9" s="57">
        <f t="shared" si="4"/>
        <v>13.073155996393147</v>
      </c>
      <c r="Q9" s="229"/>
    </row>
    <row r="10" spans="1:17" s="228" customFormat="1" ht="15" customHeight="1" x14ac:dyDescent="0.25">
      <c r="A10" s="52" t="s">
        <v>47</v>
      </c>
      <c r="B10" s="2">
        <v>414</v>
      </c>
      <c r="C10" s="53">
        <f t="shared" si="0"/>
        <v>0.13415424497731693</v>
      </c>
      <c r="D10" s="153">
        <v>13.81</v>
      </c>
      <c r="E10" s="154">
        <v>307</v>
      </c>
      <c r="F10" s="48">
        <f t="shared" si="1"/>
        <v>0.15746281415626601</v>
      </c>
      <c r="G10" s="156">
        <v>13.07</v>
      </c>
      <c r="H10" s="55">
        <f t="shared" si="2"/>
        <v>721</v>
      </c>
      <c r="I10" s="50">
        <f t="shared" si="3"/>
        <v>0.14317865889984777</v>
      </c>
      <c r="J10" s="57">
        <f t="shared" si="4"/>
        <v>13.494909847434119</v>
      </c>
      <c r="Q10" s="229"/>
    </row>
    <row r="11" spans="1:17" s="228" customFormat="1" ht="15" customHeight="1" x14ac:dyDescent="0.25">
      <c r="A11" s="47" t="s">
        <v>49</v>
      </c>
      <c r="B11" s="2">
        <v>1023</v>
      </c>
      <c r="C11" s="53">
        <f t="shared" si="0"/>
        <v>0.33149708360337005</v>
      </c>
      <c r="D11" s="153">
        <v>13.94</v>
      </c>
      <c r="E11" s="154">
        <v>452</v>
      </c>
      <c r="F11" s="48">
        <f t="shared" si="1"/>
        <v>0.23183450162420927</v>
      </c>
      <c r="G11" s="156">
        <v>12.87</v>
      </c>
      <c r="H11" s="55">
        <f t="shared" si="2"/>
        <v>1475</v>
      </c>
      <c r="I11" s="50">
        <f t="shared" si="3"/>
        <v>0.29291057125835707</v>
      </c>
      <c r="J11" s="57">
        <f t="shared" si="4"/>
        <v>13.612108474576271</v>
      </c>
      <c r="Q11" s="229"/>
    </row>
    <row r="12" spans="1:17" s="228" customFormat="1" ht="15" customHeight="1" x14ac:dyDescent="0.25">
      <c r="A12" s="52" t="s">
        <v>50</v>
      </c>
      <c r="B12" s="2"/>
      <c r="C12" s="53" t="str">
        <f t="shared" si="0"/>
        <v/>
      </c>
      <c r="D12" s="153"/>
      <c r="E12" s="154"/>
      <c r="F12" s="48" t="str">
        <f t="shared" si="1"/>
        <v/>
      </c>
      <c r="G12" s="156"/>
      <c r="H12" s="55">
        <f t="shared" si="2"/>
        <v>0</v>
      </c>
      <c r="I12" s="50">
        <f t="shared" si="3"/>
        <v>0</v>
      </c>
      <c r="J12" s="57">
        <f t="shared" si="4"/>
        <v>0</v>
      </c>
      <c r="Q12" s="229"/>
    </row>
    <row r="13" spans="1:17" s="228" customFormat="1" ht="15" customHeight="1" x14ac:dyDescent="0.25">
      <c r="A13" s="52" t="s">
        <v>72</v>
      </c>
      <c r="B13" s="2">
        <v>127</v>
      </c>
      <c r="C13" s="53">
        <f t="shared" si="0"/>
        <v>4.1153596889176927E-2</v>
      </c>
      <c r="D13" s="153">
        <v>12.67</v>
      </c>
      <c r="E13" s="154">
        <v>54</v>
      </c>
      <c r="F13" s="48">
        <f t="shared" si="1"/>
        <v>2.769704222944093E-2</v>
      </c>
      <c r="G13" s="156">
        <v>11.6</v>
      </c>
      <c r="H13" s="55">
        <f t="shared" si="2"/>
        <v>181</v>
      </c>
      <c r="I13" s="50">
        <f t="shared" si="3"/>
        <v>3.5943602303567884E-2</v>
      </c>
      <c r="J13" s="57">
        <f t="shared" si="4"/>
        <v>12.350773480662982</v>
      </c>
      <c r="Q13" s="229"/>
    </row>
    <row r="14" spans="1:17" s="228" customFormat="1" ht="15" customHeight="1" x14ac:dyDescent="0.25">
      <c r="A14" s="52" t="s">
        <v>48</v>
      </c>
      <c r="B14" s="2">
        <v>275</v>
      </c>
      <c r="C14" s="53">
        <f t="shared" si="0"/>
        <v>8.9112119248217769E-2</v>
      </c>
      <c r="D14" s="153">
        <v>14.76</v>
      </c>
      <c r="E14" s="154">
        <v>273</v>
      </c>
      <c r="F14" s="48">
        <f t="shared" si="1"/>
        <v>0.14002393571550692</v>
      </c>
      <c r="G14" s="156">
        <v>13.49</v>
      </c>
      <c r="H14" s="55">
        <f t="shared" si="2"/>
        <v>548</v>
      </c>
      <c r="I14" s="50">
        <f t="shared" si="3"/>
        <v>0.10882372410140993</v>
      </c>
      <c r="J14" s="57">
        <f t="shared" si="4"/>
        <v>14.127317518248176</v>
      </c>
      <c r="Q14" s="229"/>
    </row>
    <row r="15" spans="1:17" s="228" customFormat="1" ht="15" customHeight="1" x14ac:dyDescent="0.25">
      <c r="A15" s="52" t="s">
        <v>51</v>
      </c>
      <c r="B15" s="2">
        <v>275</v>
      </c>
      <c r="C15" s="53">
        <f t="shared" si="0"/>
        <v>8.9112119248217769E-2</v>
      </c>
      <c r="D15" s="153">
        <v>12.6</v>
      </c>
      <c r="E15" s="154">
        <v>130</v>
      </c>
      <c r="F15" s="48">
        <f t="shared" si="1"/>
        <v>6.6678064626431874E-2</v>
      </c>
      <c r="G15" s="156">
        <v>13.17</v>
      </c>
      <c r="H15" s="55">
        <f t="shared" si="2"/>
        <v>405</v>
      </c>
      <c r="I15" s="50">
        <f t="shared" si="3"/>
        <v>8.0426292447209904E-2</v>
      </c>
      <c r="J15" s="57">
        <f t="shared" si="4"/>
        <v>12.782962962962964</v>
      </c>
      <c r="Q15" s="229"/>
    </row>
    <row r="16" spans="1:17" s="228" customFormat="1" ht="15" customHeight="1" x14ac:dyDescent="0.25">
      <c r="A16" s="52" t="s">
        <v>71</v>
      </c>
      <c r="B16" s="2">
        <v>2</v>
      </c>
      <c r="C16" s="53">
        <f t="shared" si="0"/>
        <v>6.4808813998703824E-4</v>
      </c>
      <c r="D16" s="153">
        <v>9.25</v>
      </c>
      <c r="E16" s="154">
        <v>64</v>
      </c>
      <c r="F16" s="48">
        <f t="shared" si="1"/>
        <v>3.2826124123781844E-2</v>
      </c>
      <c r="G16" s="156">
        <v>14.59</v>
      </c>
      <c r="H16" s="55">
        <f t="shared" si="2"/>
        <v>66</v>
      </c>
      <c r="I16" s="50">
        <f t="shared" si="3"/>
        <v>1.3106506917323096E-2</v>
      </c>
      <c r="J16" s="57">
        <f t="shared" si="4"/>
        <v>14.428181818181818</v>
      </c>
      <c r="Q16" s="229"/>
    </row>
    <row r="17" spans="1:17" s="228" customFormat="1" ht="15" customHeight="1" x14ac:dyDescent="0.25">
      <c r="A17" s="52" t="s">
        <v>52</v>
      </c>
      <c r="B17" s="2">
        <v>378</v>
      </c>
      <c r="C17" s="53">
        <f t="shared" si="0"/>
        <v>0.12248865845755022</v>
      </c>
      <c r="D17" s="153">
        <v>13.38</v>
      </c>
      <c r="E17" s="154">
        <v>279</v>
      </c>
      <c r="F17" s="48">
        <f t="shared" si="1"/>
        <v>0.14310138485211146</v>
      </c>
      <c r="G17" s="156">
        <v>13.32</v>
      </c>
      <c r="H17" s="55">
        <f t="shared" si="2"/>
        <v>657</v>
      </c>
      <c r="I17" s="50">
        <f t="shared" si="3"/>
        <v>0.13046931885880719</v>
      </c>
      <c r="J17" s="57">
        <f t="shared" si="4"/>
        <v>13.354520547945205</v>
      </c>
      <c r="Q17" s="229"/>
    </row>
    <row r="18" spans="1:17" s="228" customFormat="1" ht="15" customHeight="1" x14ac:dyDescent="0.25">
      <c r="A18" s="47" t="s">
        <v>53</v>
      </c>
      <c r="B18" s="2">
        <v>156</v>
      </c>
      <c r="C18" s="53">
        <f t="shared" si="0"/>
        <v>5.0550874918988978E-2</v>
      </c>
      <c r="D18" s="153">
        <v>13.54</v>
      </c>
      <c r="E18" s="154">
        <v>10</v>
      </c>
      <c r="F18" s="48">
        <f t="shared" si="1"/>
        <v>5.1290818943409127E-3</v>
      </c>
      <c r="G18" s="156">
        <v>13.75</v>
      </c>
      <c r="H18" s="55">
        <f t="shared" si="2"/>
        <v>166</v>
      </c>
      <c r="I18" s="50">
        <f t="shared" si="3"/>
        <v>3.2964850731449002E-2</v>
      </c>
      <c r="J18" s="57">
        <f t="shared" si="4"/>
        <v>13.552650602409637</v>
      </c>
      <c r="Q18" s="229"/>
    </row>
    <row r="19" spans="1:17" s="228" customFormat="1" ht="15" customHeight="1" x14ac:dyDescent="0.25">
      <c r="A19" s="52" t="s">
        <v>73</v>
      </c>
      <c r="B19" s="2">
        <v>164</v>
      </c>
      <c r="C19" s="53">
        <f t="shared" si="0"/>
        <v>5.3143227478937127E-2</v>
      </c>
      <c r="D19" s="153">
        <v>12.93</v>
      </c>
      <c r="E19" s="154">
        <v>176</v>
      </c>
      <c r="F19" s="48">
        <f t="shared" si="1"/>
        <v>9.0271841340400061E-2</v>
      </c>
      <c r="G19" s="156">
        <v>12.99</v>
      </c>
      <c r="H19" s="55">
        <f t="shared" si="2"/>
        <v>340</v>
      </c>
      <c r="I19" s="50">
        <f t="shared" si="3"/>
        <v>6.751836896802807E-2</v>
      </c>
      <c r="J19" s="57">
        <f t="shared" si="4"/>
        <v>12.961058823529413</v>
      </c>
      <c r="Q19" s="229"/>
    </row>
    <row r="20" spans="1:17" s="228" customFormat="1" ht="15" customHeight="1" x14ac:dyDescent="0.25">
      <c r="A20" s="52" t="s">
        <v>55</v>
      </c>
      <c r="B20" s="2">
        <v>418</v>
      </c>
      <c r="C20" s="53">
        <f t="shared" si="0"/>
        <v>0.13545042125729101</v>
      </c>
      <c r="D20" s="153">
        <v>13.36</v>
      </c>
      <c r="E20" s="154">
        <v>122</v>
      </c>
      <c r="F20" s="48">
        <f t="shared" si="1"/>
        <v>6.2574799110959145E-2</v>
      </c>
      <c r="G20" s="156">
        <v>11.95</v>
      </c>
      <c r="H20" s="55">
        <f t="shared" si="2"/>
        <v>540</v>
      </c>
      <c r="I20" s="50">
        <f t="shared" si="3"/>
        <v>0.10723505659627987</v>
      </c>
      <c r="J20" s="57">
        <f t="shared" si="4"/>
        <v>13.041444444444442</v>
      </c>
      <c r="Q20" s="229"/>
    </row>
    <row r="21" spans="1:17" s="228" customFormat="1" ht="15" customHeight="1" x14ac:dyDescent="0.25">
      <c r="A21" s="52" t="s">
        <v>56</v>
      </c>
      <c r="B21" s="2">
        <v>9</v>
      </c>
      <c r="C21" s="53">
        <f t="shared" si="0"/>
        <v>2.9163966299416721E-3</v>
      </c>
      <c r="D21" s="153">
        <v>16</v>
      </c>
      <c r="E21" s="154">
        <v>15</v>
      </c>
      <c r="F21" s="48">
        <f t="shared" si="1"/>
        <v>7.6936228415113691E-3</v>
      </c>
      <c r="G21" s="156">
        <v>14.33</v>
      </c>
      <c r="H21" s="55">
        <f t="shared" si="2"/>
        <v>24</v>
      </c>
      <c r="I21" s="50">
        <f t="shared" si="3"/>
        <v>4.7660025153902167E-3</v>
      </c>
      <c r="J21" s="57">
        <f t="shared" si="4"/>
        <v>14.956249999999999</v>
      </c>
      <c r="Q21" s="229"/>
    </row>
    <row r="22" spans="1:17" s="228" customFormat="1" ht="15" customHeight="1" x14ac:dyDescent="0.25">
      <c r="A22" s="52" t="s">
        <v>74</v>
      </c>
      <c r="B22" s="2">
        <v>3</v>
      </c>
      <c r="C22" s="53">
        <f t="shared" si="0"/>
        <v>9.7213220998055737E-4</v>
      </c>
      <c r="D22" s="153">
        <v>15.83</v>
      </c>
      <c r="E22" s="154">
        <v>39</v>
      </c>
      <c r="F22" s="48">
        <f t="shared" si="1"/>
        <v>2.0003419387929561E-2</v>
      </c>
      <c r="G22" s="156">
        <v>14.36</v>
      </c>
      <c r="H22" s="55">
        <f t="shared" si="2"/>
        <v>42</v>
      </c>
      <c r="I22" s="50">
        <f t="shared" si="3"/>
        <v>8.3405044019328779E-3</v>
      </c>
      <c r="J22" s="57">
        <f t="shared" si="4"/>
        <v>14.465</v>
      </c>
      <c r="Q22" s="229"/>
    </row>
    <row r="23" spans="1:17" s="228" customFormat="1" ht="15" customHeight="1" x14ac:dyDescent="0.25">
      <c r="A23" s="52" t="s">
        <v>57</v>
      </c>
      <c r="B23" s="2">
        <v>78</v>
      </c>
      <c r="C23" s="53">
        <f t="shared" si="0"/>
        <v>2.5275437459494489E-2</v>
      </c>
      <c r="D23" s="153">
        <v>12.74</v>
      </c>
      <c r="E23" s="154">
        <v>21</v>
      </c>
      <c r="F23" s="48">
        <f t="shared" si="1"/>
        <v>1.0771071978115917E-2</v>
      </c>
      <c r="G23" s="156">
        <v>10.74</v>
      </c>
      <c r="H23" s="55">
        <f t="shared" si="2"/>
        <v>99</v>
      </c>
      <c r="I23" s="50">
        <f t="shared" si="3"/>
        <v>1.9659760375984641E-2</v>
      </c>
      <c r="J23" s="57">
        <f t="shared" si="4"/>
        <v>12.315757575757576</v>
      </c>
      <c r="Q23" s="229"/>
    </row>
    <row r="24" spans="1:17" s="228" customFormat="1" ht="15" customHeight="1" x14ac:dyDescent="0.25">
      <c r="A24" s="52" t="s">
        <v>58</v>
      </c>
      <c r="B24" s="2">
        <v>2068</v>
      </c>
      <c r="C24" s="53">
        <f t="shared" si="0"/>
        <v>0.67012313674659763</v>
      </c>
      <c r="D24" s="153">
        <v>13.33</v>
      </c>
      <c r="E24" s="154">
        <v>1003</v>
      </c>
      <c r="F24" s="48">
        <f t="shared" si="1"/>
        <v>0.51444691400239362</v>
      </c>
      <c r="G24" s="156">
        <v>13.11</v>
      </c>
      <c r="H24" s="55">
        <f t="shared" si="2"/>
        <v>3071</v>
      </c>
      <c r="I24" s="50">
        <f t="shared" si="3"/>
        <v>0.60984973853180646</v>
      </c>
      <c r="J24" s="57">
        <f t="shared" si="4"/>
        <v>13.258147183327905</v>
      </c>
      <c r="Q24" s="229"/>
    </row>
    <row r="25" spans="1:17" s="228" customFormat="1" ht="15" customHeight="1" x14ac:dyDescent="0.25">
      <c r="A25" s="52" t="s">
        <v>75</v>
      </c>
      <c r="B25" s="2">
        <v>158</v>
      </c>
      <c r="C25" s="53">
        <f t="shared" si="0"/>
        <v>5.1198963058976019E-2</v>
      </c>
      <c r="D25" s="153">
        <v>15.37</v>
      </c>
      <c r="E25" s="154">
        <v>53</v>
      </c>
      <c r="F25" s="48">
        <f t="shared" si="1"/>
        <v>2.7184134040006837E-2</v>
      </c>
      <c r="G25" s="156">
        <v>14.56</v>
      </c>
      <c r="H25" s="55">
        <f t="shared" si="2"/>
        <v>211</v>
      </c>
      <c r="I25" s="50">
        <f t="shared" si="3"/>
        <v>4.1901105447805655E-2</v>
      </c>
      <c r="J25" s="57">
        <f t="shared" si="4"/>
        <v>15.166540284360192</v>
      </c>
      <c r="Q25" s="229"/>
    </row>
    <row r="26" spans="1:17" s="228" customFormat="1" ht="15" customHeight="1" x14ac:dyDescent="0.25">
      <c r="A26" s="52" t="s">
        <v>76</v>
      </c>
      <c r="B26" s="2">
        <v>80</v>
      </c>
      <c r="C26" s="53">
        <f t="shared" si="0"/>
        <v>2.592352559948153E-2</v>
      </c>
      <c r="D26" s="153">
        <v>13.59</v>
      </c>
      <c r="E26" s="154">
        <v>21</v>
      </c>
      <c r="F26" s="48">
        <f t="shared" si="1"/>
        <v>1.0771071978115917E-2</v>
      </c>
      <c r="G26" s="156">
        <v>12.4</v>
      </c>
      <c r="H26" s="55">
        <f t="shared" si="2"/>
        <v>101</v>
      </c>
      <c r="I26" s="50">
        <f t="shared" si="3"/>
        <v>2.0056927252267161E-2</v>
      </c>
      <c r="J26" s="57">
        <f t="shared" si="4"/>
        <v>13.342574257425744</v>
      </c>
      <c r="Q26" s="229"/>
    </row>
    <row r="27" spans="1:17" s="228" customFormat="1" ht="15" customHeight="1" x14ac:dyDescent="0.25">
      <c r="A27" s="52" t="s">
        <v>59</v>
      </c>
      <c r="B27" s="2">
        <v>48</v>
      </c>
      <c r="C27" s="53">
        <f t="shared" si="0"/>
        <v>1.5554115359688918E-2</v>
      </c>
      <c r="D27" s="153">
        <v>14.67</v>
      </c>
      <c r="E27" s="154">
        <v>28</v>
      </c>
      <c r="F27" s="48">
        <f t="shared" si="1"/>
        <v>1.4361429304154554E-2</v>
      </c>
      <c r="G27" s="156">
        <v>12.66</v>
      </c>
      <c r="H27" s="55">
        <f t="shared" si="2"/>
        <v>76</v>
      </c>
      <c r="I27" s="50">
        <f t="shared" si="3"/>
        <v>1.5092341298735684E-2</v>
      </c>
      <c r="J27" s="57">
        <f t="shared" si="4"/>
        <v>13.929473684210524</v>
      </c>
      <c r="Q27" s="229"/>
    </row>
    <row r="28" spans="1:17" s="228" customFormat="1" ht="15" customHeight="1" x14ac:dyDescent="0.25">
      <c r="A28" s="52" t="s">
        <v>54</v>
      </c>
      <c r="B28" s="2"/>
      <c r="C28" s="53" t="str">
        <f t="shared" si="0"/>
        <v/>
      </c>
      <c r="D28" s="153"/>
      <c r="E28" s="154"/>
      <c r="F28" s="48" t="str">
        <f t="shared" si="1"/>
        <v/>
      </c>
      <c r="G28" s="156"/>
      <c r="H28" s="55">
        <f t="shared" si="2"/>
        <v>0</v>
      </c>
      <c r="I28" s="50">
        <f t="shared" si="3"/>
        <v>0</v>
      </c>
      <c r="J28" s="57">
        <f t="shared" si="4"/>
        <v>0</v>
      </c>
      <c r="Q28" s="229"/>
    </row>
    <row r="29" spans="1:17" s="228" customFormat="1" ht="15" customHeight="1" x14ac:dyDescent="0.25">
      <c r="A29" s="52" t="s">
        <v>60</v>
      </c>
      <c r="B29" s="2">
        <v>66</v>
      </c>
      <c r="C29" s="53">
        <f t="shared" si="0"/>
        <v>2.1386908619572261E-2</v>
      </c>
      <c r="D29" s="153">
        <v>14.9</v>
      </c>
      <c r="E29" s="154">
        <v>40</v>
      </c>
      <c r="F29" s="48">
        <f t="shared" si="1"/>
        <v>2.0516327577363651E-2</v>
      </c>
      <c r="G29" s="156">
        <v>12.23</v>
      </c>
      <c r="H29" s="55">
        <f t="shared" si="2"/>
        <v>106</v>
      </c>
      <c r="I29" s="50">
        <f t="shared" si="3"/>
        <v>2.1049844442973455E-2</v>
      </c>
      <c r="J29" s="57">
        <f t="shared" si="4"/>
        <v>13.892452830188679</v>
      </c>
      <c r="Q29" s="229"/>
    </row>
    <row r="30" spans="1:17" s="228" customFormat="1" ht="15" customHeight="1" x14ac:dyDescent="0.25">
      <c r="A30" s="52" t="s">
        <v>61</v>
      </c>
      <c r="B30" s="2">
        <v>77</v>
      </c>
      <c r="C30" s="53">
        <f t="shared" si="0"/>
        <v>2.4951393389500975E-2</v>
      </c>
      <c r="D30" s="153">
        <v>13.16</v>
      </c>
      <c r="E30" s="154">
        <v>72</v>
      </c>
      <c r="F30" s="48">
        <f t="shared" si="1"/>
        <v>3.6929389639254573E-2</v>
      </c>
      <c r="G30" s="156">
        <v>11.85</v>
      </c>
      <c r="H30" s="55">
        <f t="shared" si="2"/>
        <v>149</v>
      </c>
      <c r="I30" s="50">
        <f t="shared" si="3"/>
        <v>2.9588932283047598E-2</v>
      </c>
      <c r="J30" s="57">
        <f t="shared" si="4"/>
        <v>12.526979865771812</v>
      </c>
      <c r="Q30" s="229"/>
    </row>
    <row r="31" spans="1:17" s="228" customFormat="1" ht="15" customHeight="1" x14ac:dyDescent="0.25">
      <c r="A31" s="52" t="s">
        <v>62</v>
      </c>
      <c r="B31" s="2">
        <v>122</v>
      </c>
      <c r="C31" s="53">
        <f t="shared" si="0"/>
        <v>3.9533376539209332E-2</v>
      </c>
      <c r="D31" s="153">
        <v>12.76</v>
      </c>
      <c r="E31" s="154">
        <v>600</v>
      </c>
      <c r="F31" s="48">
        <f t="shared" si="1"/>
        <v>0.30774491366045476</v>
      </c>
      <c r="G31" s="156">
        <v>13.58</v>
      </c>
      <c r="H31" s="55">
        <f t="shared" si="2"/>
        <v>722</v>
      </c>
      <c r="I31" s="50">
        <f t="shared" si="3"/>
        <v>0.14337724233798901</v>
      </c>
      <c r="J31" s="57">
        <f t="shared" si="4"/>
        <v>13.441440443213295</v>
      </c>
      <c r="Q31" s="229"/>
    </row>
    <row r="32" spans="1:17" s="228" customFormat="1" ht="15" customHeight="1" x14ac:dyDescent="0.25">
      <c r="A32" s="52" t="s">
        <v>63</v>
      </c>
      <c r="B32" s="2">
        <v>567</v>
      </c>
      <c r="C32" s="53">
        <f t="shared" si="0"/>
        <v>0.18373298768632534</v>
      </c>
      <c r="D32" s="153">
        <v>13.24</v>
      </c>
      <c r="E32" s="154">
        <v>144</v>
      </c>
      <c r="F32" s="48">
        <f t="shared" si="1"/>
        <v>7.3858779278509146E-2</v>
      </c>
      <c r="G32" s="156">
        <v>11.95</v>
      </c>
      <c r="H32" s="55">
        <f t="shared" si="2"/>
        <v>711</v>
      </c>
      <c r="I32" s="50">
        <f t="shared" si="3"/>
        <v>0.14119282451843515</v>
      </c>
      <c r="J32" s="57">
        <f t="shared" si="4"/>
        <v>12.978734177215189</v>
      </c>
      <c r="Q32" s="229"/>
    </row>
    <row r="33" spans="1:17" s="228" customFormat="1" ht="15" customHeight="1" thickBot="1" x14ac:dyDescent="0.3">
      <c r="A33" s="52" t="s">
        <v>64</v>
      </c>
      <c r="B33" s="2">
        <v>579</v>
      </c>
      <c r="C33" s="53">
        <f t="shared" si="0"/>
        <v>0.18762151652624759</v>
      </c>
      <c r="D33" s="153">
        <v>13.44</v>
      </c>
      <c r="E33" s="154">
        <v>290</v>
      </c>
      <c r="F33" s="48">
        <f t="shared" si="1"/>
        <v>0.14874337493588649</v>
      </c>
      <c r="G33" s="156">
        <v>11.54</v>
      </c>
      <c r="H33" s="55">
        <f t="shared" si="2"/>
        <v>869</v>
      </c>
      <c r="I33" s="50">
        <f t="shared" si="3"/>
        <v>0.17256900774475409</v>
      </c>
      <c r="J33" s="57">
        <f t="shared" si="4"/>
        <v>12.805937859608743</v>
      </c>
      <c r="Q33" s="229"/>
    </row>
    <row r="34" spans="1:17" ht="13.8" thickBot="1" x14ac:dyDescent="0.3">
      <c r="A34" s="62" t="s">
        <v>65</v>
      </c>
      <c r="B34" s="63">
        <f>SUM(B7:B33)</f>
        <v>8599</v>
      </c>
      <c r="C34" s="64">
        <f>SUM(C7:C33)</f>
        <v>2.7864549578742706</v>
      </c>
      <c r="D34" s="65">
        <f>(B7*D7+B8*D8+B9*D9+B10*D10+B11*D11+B12*D12+B13*D13+B14*D14+B15*D15+B16*D16+B17*D17+B18*D18+B19*D19+B20*D20+B21*D21+B22*D22+B23*D23+B24*D24+B25*D25+B26*D26+B27*D27+B28*D28+B29*D29+B30*D30+B31*D31+B32*D32+B33*D33)/B34</f>
        <v>13.534755204093498</v>
      </c>
      <c r="E34" s="66">
        <f>SUM(E7:E33)</f>
        <v>5664</v>
      </c>
      <c r="F34" s="67">
        <f>SUM(F7:F33)</f>
        <v>2.9051119849546927</v>
      </c>
      <c r="G34" s="68">
        <f>(E7*G7+E8*G8+E9*G9+E10*G10+E11*G11+E12*G12+E13*G13+E14*G14+E15*G15+E16*G16+E17*G17+E18*G18+E19*G19+E20*G20+E21*G21+E22*G22+E23*G23+E24*G24+E25*G25+E26*G26+E27*G27+E28*G28+E29*G29+E30*G30+E31*G31+E32*G32+E33*G33)/E34</f>
        <v>12.908873587570621</v>
      </c>
      <c r="H34" s="69">
        <f>SUM(H7:H33)</f>
        <v>14263</v>
      </c>
      <c r="I34" s="70">
        <f>SUM(I7:I33)</f>
        <v>2.8323955782087773</v>
      </c>
      <c r="J34" s="71">
        <f>(H7*J7+H8*J8+H9*J9+H10*J10+H11*J11+H12*J12+H13*J13+H14*J14+H15*J15+H16*J16+H17*J17+H18*J18+H19*J19+H20*J20+H21*J21+H22*J22+H23*J23+H24*J24+H25*J25+H26*J26+H27*J27+H28*J28+H29*J29+H30*J30+H31*J31+H32*J32+H33*J33)/H34</f>
        <v>13.286210474654704</v>
      </c>
    </row>
    <row r="35" spans="1:17" ht="13.5" customHeight="1" thickBot="1" x14ac:dyDescent="0.3">
      <c r="B35" s="231"/>
      <c r="E35" s="231"/>
    </row>
    <row r="36" spans="1:17" ht="13.5" customHeight="1" x14ac:dyDescent="0.25">
      <c r="A36" s="28"/>
      <c r="B36" s="271" t="s">
        <v>0</v>
      </c>
      <c r="C36" s="272"/>
      <c r="D36" s="272"/>
      <c r="E36" s="273" t="s">
        <v>1</v>
      </c>
      <c r="F36" s="274"/>
      <c r="G36" s="275"/>
      <c r="H36" s="276" t="s">
        <v>2</v>
      </c>
      <c r="I36" s="276"/>
      <c r="J36" s="277"/>
    </row>
    <row r="37" spans="1:17" ht="13.8" thickBot="1" x14ac:dyDescent="0.25">
      <c r="A37" s="28"/>
      <c r="B37" s="29" t="s">
        <v>3</v>
      </c>
      <c r="C37" s="30" t="s">
        <v>4</v>
      </c>
      <c r="D37" s="31" t="s">
        <v>5</v>
      </c>
      <c r="E37" s="32" t="s">
        <v>3</v>
      </c>
      <c r="F37" s="33" t="s">
        <v>4</v>
      </c>
      <c r="G37" s="34" t="s">
        <v>5</v>
      </c>
      <c r="H37" s="35" t="s">
        <v>3</v>
      </c>
      <c r="I37" s="36" t="s">
        <v>4</v>
      </c>
      <c r="J37" s="37" t="s">
        <v>5</v>
      </c>
      <c r="L37" s="233"/>
      <c r="M37" s="233"/>
    </row>
    <row r="38" spans="1:17" ht="13.8" thickBot="1" x14ac:dyDescent="0.25">
      <c r="A38" s="150" t="s">
        <v>7</v>
      </c>
      <c r="B38" s="38"/>
      <c r="C38" s="38"/>
      <c r="D38" s="38"/>
      <c r="E38" s="39"/>
      <c r="F38" s="39"/>
      <c r="G38" s="39"/>
      <c r="H38" s="40"/>
      <c r="I38" s="40"/>
      <c r="J38" s="41"/>
    </row>
    <row r="39" spans="1:17" x14ac:dyDescent="0.25">
      <c r="A39" s="11" t="s">
        <v>111</v>
      </c>
      <c r="B39" s="2">
        <v>584</v>
      </c>
      <c r="C39" s="53">
        <f>IF(B39="","",(B39/$B$53)*3)</f>
        <v>0.18924173687621518</v>
      </c>
      <c r="D39" s="5">
        <v>13.22</v>
      </c>
      <c r="E39" s="6">
        <v>147</v>
      </c>
      <c r="F39" s="54">
        <f>IF(E39="","",(E39/$E$53)*3)</f>
        <v>7.5397503846811417E-2</v>
      </c>
      <c r="G39" s="9">
        <v>10.97</v>
      </c>
      <c r="H39" s="55">
        <f>B39+E39</f>
        <v>731</v>
      </c>
      <c r="I39" s="56">
        <f t="shared" ref="I39:I42" si="5">IF(H39="","",(H39/$H$53)*3)</f>
        <v>0.14516449328126035</v>
      </c>
      <c r="J39" s="57">
        <f t="shared" ref="J39:J42" si="6">IF((D39*B39)+(G39*E39)="",0,IF(H39=0,0,((D39*B39)+(G39*E39))/H39))</f>
        <v>12.767537619699041</v>
      </c>
    </row>
    <row r="40" spans="1:17" x14ac:dyDescent="0.25">
      <c r="A40" s="11" t="s">
        <v>113</v>
      </c>
      <c r="B40" s="2">
        <v>41</v>
      </c>
      <c r="C40" s="53">
        <f>IF(B40="","",(B40/$B$53)*3)</f>
        <v>1.3285806869734282E-2</v>
      </c>
      <c r="D40" s="5">
        <v>11.95</v>
      </c>
      <c r="E40" s="6">
        <v>38</v>
      </c>
      <c r="F40" s="54">
        <f t="shared" ref="F40:F42" si="7">IF(E40="","",(E40/$E$53)*3)</f>
        <v>1.9490511198495472E-2</v>
      </c>
      <c r="G40" s="9">
        <v>12.78</v>
      </c>
      <c r="H40" s="55">
        <f>B40+E40</f>
        <v>79</v>
      </c>
      <c r="I40" s="56">
        <f t="shared" si="5"/>
        <v>1.5688091613159462E-2</v>
      </c>
      <c r="J40" s="57">
        <f t="shared" si="6"/>
        <v>12.349240506329114</v>
      </c>
    </row>
    <row r="41" spans="1:17" x14ac:dyDescent="0.25">
      <c r="A41" s="11" t="s">
        <v>112</v>
      </c>
      <c r="B41" s="2"/>
      <c r="C41" s="53" t="str">
        <f>IF(B41="","",(B41/$B$53)*3)</f>
        <v/>
      </c>
      <c r="D41" s="5"/>
      <c r="E41" s="6"/>
      <c r="F41" s="54" t="str">
        <f t="shared" si="7"/>
        <v/>
      </c>
      <c r="G41" s="9"/>
      <c r="H41" s="55">
        <f>B41+E41</f>
        <v>0</v>
      </c>
      <c r="I41" s="56">
        <f t="shared" si="5"/>
        <v>0</v>
      </c>
      <c r="J41" s="57">
        <f t="shared" si="6"/>
        <v>0</v>
      </c>
    </row>
    <row r="42" spans="1:17" ht="13.8" thickBot="1" x14ac:dyDescent="0.3">
      <c r="A42" s="11"/>
      <c r="B42" s="2"/>
      <c r="C42" s="53" t="str">
        <f>IF(B42="","",(B42/$B$53)*3)</f>
        <v/>
      </c>
      <c r="D42" s="5"/>
      <c r="E42" s="6"/>
      <c r="F42" s="54" t="str">
        <f t="shared" si="7"/>
        <v/>
      </c>
      <c r="G42" s="9"/>
      <c r="H42" s="55">
        <f>B42+E42</f>
        <v>0</v>
      </c>
      <c r="I42" s="56">
        <f t="shared" si="5"/>
        <v>0</v>
      </c>
      <c r="J42" s="57">
        <f t="shared" si="6"/>
        <v>0</v>
      </c>
    </row>
    <row r="43" spans="1:17" ht="13.8" thickBot="1" x14ac:dyDescent="0.3">
      <c r="A43" s="150" t="s">
        <v>7</v>
      </c>
      <c r="B43" s="73">
        <f>SUM(B39:B42)</f>
        <v>625</v>
      </c>
      <c r="C43" s="74">
        <f>SUM(C39:C42)</f>
        <v>0.20252754374594945</v>
      </c>
      <c r="D43" s="75">
        <f>((B39*D39+B40*D40+B41*D41+B42*D42)/B43)</f>
        <v>13.136688000000001</v>
      </c>
      <c r="E43" s="76">
        <f>SUM(E39:E42)</f>
        <v>185</v>
      </c>
      <c r="F43" s="77">
        <f>SUM(F39:F42)</f>
        <v>9.4888015045306889E-2</v>
      </c>
      <c r="G43" s="78">
        <f>((E39*G39+E40*G40+E41*G41+E42*G42)/E43)</f>
        <v>11.341783783783784</v>
      </c>
      <c r="H43" s="79">
        <f>SUM(H39:H42)</f>
        <v>810</v>
      </c>
      <c r="I43" s="80">
        <f>SUM(I39:I42)</f>
        <v>0.16085258489441981</v>
      </c>
      <c r="J43" s="81">
        <f>((H39*J39+H40*J40+H41*J41+H42*J42)/H43)</f>
        <v>12.726740740740741</v>
      </c>
    </row>
    <row r="44" spans="1:17" ht="13.5" customHeight="1" thickBot="1" x14ac:dyDescent="0.3"/>
    <row r="45" spans="1:17" ht="13.5" customHeight="1" x14ac:dyDescent="0.25">
      <c r="B45" s="271" t="s">
        <v>0</v>
      </c>
      <c r="C45" s="272"/>
      <c r="D45" s="272"/>
      <c r="E45" s="273" t="s">
        <v>1</v>
      </c>
      <c r="F45" s="274"/>
      <c r="G45" s="275"/>
      <c r="H45" s="276" t="s">
        <v>2</v>
      </c>
      <c r="I45" s="276"/>
      <c r="J45" s="277"/>
    </row>
    <row r="46" spans="1:17" ht="13.8" thickBot="1" x14ac:dyDescent="0.25">
      <c r="B46" s="29" t="s">
        <v>3</v>
      </c>
      <c r="C46" s="30" t="s">
        <v>4</v>
      </c>
      <c r="D46" s="31" t="s">
        <v>5</v>
      </c>
      <c r="E46" s="32" t="s">
        <v>3</v>
      </c>
      <c r="F46" s="33" t="s">
        <v>4</v>
      </c>
      <c r="G46" s="34" t="s">
        <v>5</v>
      </c>
      <c r="H46" s="35" t="s">
        <v>3</v>
      </c>
      <c r="I46" s="36" t="s">
        <v>4</v>
      </c>
      <c r="J46" s="37" t="s">
        <v>5</v>
      </c>
    </row>
    <row r="47" spans="1:17" ht="13.8" thickBot="1" x14ac:dyDescent="0.25">
      <c r="A47" s="278" t="s">
        <v>69</v>
      </c>
      <c r="B47" s="279"/>
      <c r="C47" s="279"/>
      <c r="D47" s="38"/>
      <c r="E47" s="39"/>
      <c r="F47" s="39"/>
      <c r="G47" s="39"/>
      <c r="H47" s="40"/>
      <c r="I47" s="40"/>
      <c r="J47" s="41"/>
    </row>
    <row r="48" spans="1:17" ht="18" customHeight="1" thickBot="1" x14ac:dyDescent="0.3">
      <c r="A48" s="248" t="s">
        <v>68</v>
      </c>
      <c r="B48" s="2">
        <v>34</v>
      </c>
      <c r="C48" s="53">
        <f>IF(B48="","",(B48/$B$53)*3)</f>
        <v>1.1017498379779649E-2</v>
      </c>
      <c r="D48" s="5">
        <v>15.22</v>
      </c>
      <c r="E48" s="6"/>
      <c r="F48" s="54" t="str">
        <f>IF(E48="","",(E48/$E$53)*3)</f>
        <v/>
      </c>
      <c r="G48" s="9"/>
      <c r="H48" s="212">
        <f>IF(B48+E48=0,0,B48+E48)</f>
        <v>34</v>
      </c>
      <c r="I48" s="56">
        <f>IF(H48="","",(H48/$H$53)*3)</f>
        <v>6.7518368968028063E-3</v>
      </c>
      <c r="J48" s="230">
        <f>IF((D48*B48)+(G48*E48)="",0,IF(H48=0,0,((D48*B48)+(G48*E48))/H48))</f>
        <v>15.22</v>
      </c>
      <c r="L48" s="224" t="s">
        <v>144</v>
      </c>
    </row>
    <row r="49" spans="1:10" ht="13.8" thickBot="1" x14ac:dyDescent="0.3">
      <c r="A49" s="62" t="s">
        <v>70</v>
      </c>
      <c r="B49" s="63">
        <f t="shared" ref="B49:J49" si="8">+B48</f>
        <v>34</v>
      </c>
      <c r="C49" s="64">
        <f>C48</f>
        <v>1.1017498379779649E-2</v>
      </c>
      <c r="D49" s="65">
        <f>D48</f>
        <v>15.22</v>
      </c>
      <c r="E49" s="66">
        <f t="shared" si="8"/>
        <v>0</v>
      </c>
      <c r="F49" s="67" t="str">
        <f t="shared" si="8"/>
        <v/>
      </c>
      <c r="G49" s="68">
        <f t="shared" si="8"/>
        <v>0</v>
      </c>
      <c r="H49" s="69">
        <f t="shared" si="8"/>
        <v>34</v>
      </c>
      <c r="I49" s="70">
        <f t="shared" si="8"/>
        <v>6.7518368968028063E-3</v>
      </c>
      <c r="J49" s="71">
        <f t="shared" si="8"/>
        <v>15.22</v>
      </c>
    </row>
    <row r="52" spans="1:10" s="234" customFormat="1" ht="13.8" thickBot="1" x14ac:dyDescent="0.3">
      <c r="A52" s="224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3.8" thickBot="1" x14ac:dyDescent="0.25">
      <c r="A53" s="82" t="s">
        <v>102</v>
      </c>
      <c r="B53" s="83">
        <f>B34+B43+B49</f>
        <v>9258</v>
      </c>
      <c r="C53" s="84">
        <f>C34+C43+C49</f>
        <v>2.9999999999999996</v>
      </c>
      <c r="D53" s="85">
        <f>((B34*D34+B43*D43+B49*D49)/(B53))</f>
        <v>13.514071073666015</v>
      </c>
      <c r="E53" s="86">
        <f>E34+E43+E49</f>
        <v>5849</v>
      </c>
      <c r="F53" s="87" t="e">
        <f>F34+F43+F49</f>
        <v>#VALUE!</v>
      </c>
      <c r="G53" s="88">
        <f>((E34*G34+E43*G43+E49*G49)/(E53))</f>
        <v>12.859307573944264</v>
      </c>
      <c r="H53" s="89">
        <f>H34+H43+H49</f>
        <v>15107</v>
      </c>
      <c r="I53" s="90">
        <f>I34+I43+I49</f>
        <v>3</v>
      </c>
      <c r="J53" s="91">
        <f>((H34*J34+H43*J43+H49*J49)/(H53))</f>
        <v>13.260565300853912</v>
      </c>
    </row>
    <row r="54" spans="1:10" x14ac:dyDescent="0.25">
      <c r="B54" s="231"/>
      <c r="E54" s="231"/>
    </row>
    <row r="55" spans="1:10" ht="13.8" thickBot="1" x14ac:dyDescent="0.3">
      <c r="A55" s="145"/>
      <c r="B55" s="147"/>
      <c r="C55" s="235"/>
      <c r="D55" s="4"/>
      <c r="E55" s="236"/>
      <c r="F55" s="236"/>
    </row>
    <row r="56" spans="1:10" s="228" customFormat="1" ht="18" customHeight="1" thickBot="1" x14ac:dyDescent="0.3">
      <c r="A56" s="237"/>
      <c r="B56" s="286" t="s">
        <v>0</v>
      </c>
      <c r="C56" s="287"/>
      <c r="D56" s="288" t="s">
        <v>1</v>
      </c>
      <c r="E56" s="289"/>
      <c r="F56" s="300" t="s">
        <v>2</v>
      </c>
      <c r="G56" s="301"/>
      <c r="H56" s="238"/>
      <c r="I56" s="238"/>
      <c r="J56" s="239"/>
    </row>
    <row r="57" spans="1:10" s="228" customFormat="1" ht="18" customHeight="1" thickBot="1" x14ac:dyDescent="0.3">
      <c r="A57" s="150" t="s">
        <v>90</v>
      </c>
      <c r="B57" s="158" t="s">
        <v>3</v>
      </c>
      <c r="C57" s="159" t="s">
        <v>4</v>
      </c>
      <c r="D57" s="160" t="s">
        <v>3</v>
      </c>
      <c r="E57" s="161" t="s">
        <v>4</v>
      </c>
      <c r="F57" s="167" t="s">
        <v>3</v>
      </c>
      <c r="G57" s="168" t="s">
        <v>4</v>
      </c>
      <c r="H57" s="238"/>
      <c r="I57" s="238"/>
      <c r="J57" s="239"/>
    </row>
    <row r="58" spans="1:10" s="228" customFormat="1" ht="18" customHeight="1" x14ac:dyDescent="0.25">
      <c r="A58" s="165" t="s">
        <v>88</v>
      </c>
      <c r="B58" s="213">
        <v>12</v>
      </c>
      <c r="C58" s="53">
        <f>B58/$B$62</f>
        <v>2.5359256128486898E-3</v>
      </c>
      <c r="D58" s="215">
        <v>6</v>
      </c>
      <c r="E58" s="173">
        <f>D58/$D$62</f>
        <v>1.9090041361756285E-3</v>
      </c>
      <c r="F58" s="179">
        <f>B58+D58</f>
        <v>18</v>
      </c>
      <c r="G58" s="174">
        <f>F58/$F$62</f>
        <v>2.2857142857142859E-3</v>
      </c>
      <c r="H58" s="238"/>
      <c r="I58" s="259" t="s">
        <v>106</v>
      </c>
      <c r="J58" s="239"/>
    </row>
    <row r="59" spans="1:10" s="228" customFormat="1" ht="15.75" customHeight="1" x14ac:dyDescent="0.25">
      <c r="A59" s="164" t="s">
        <v>77</v>
      </c>
      <c r="B59" s="214">
        <v>108</v>
      </c>
      <c r="C59" s="53">
        <f t="shared" ref="C59:C61" si="9">B59/$B$62</f>
        <v>2.2823330515638209E-2</v>
      </c>
      <c r="D59" s="216">
        <v>212</v>
      </c>
      <c r="E59" s="173">
        <f t="shared" ref="E59:E61" si="10">D59/$D$62</f>
        <v>6.7451479478205539E-2</v>
      </c>
      <c r="F59" s="180">
        <f t="shared" ref="F59:F61" si="11">B59+D59</f>
        <v>320</v>
      </c>
      <c r="G59" s="174">
        <f t="shared" ref="G59:G61" si="12">F59/$F$62</f>
        <v>4.0634920634920635E-2</v>
      </c>
      <c r="H59" s="238"/>
      <c r="I59" s="259" t="s">
        <v>107</v>
      </c>
      <c r="J59" s="239"/>
    </row>
    <row r="60" spans="1:10" s="228" customFormat="1" ht="15.75" customHeight="1" x14ac:dyDescent="0.25">
      <c r="A60" s="164" t="s">
        <v>104</v>
      </c>
      <c r="B60" s="214">
        <v>30</v>
      </c>
      <c r="C60" s="53">
        <f t="shared" si="9"/>
        <v>6.3398140321217246E-3</v>
      </c>
      <c r="D60" s="216">
        <v>64</v>
      </c>
      <c r="E60" s="173">
        <f t="shared" si="10"/>
        <v>2.0362710785873369E-2</v>
      </c>
      <c r="F60" s="180">
        <f t="shared" si="11"/>
        <v>94</v>
      </c>
      <c r="G60" s="174">
        <f>F60/$F$62</f>
        <v>1.1936507936507936E-2</v>
      </c>
      <c r="H60" s="238"/>
      <c r="I60" s="259" t="s">
        <v>108</v>
      </c>
      <c r="J60" s="239"/>
    </row>
    <row r="61" spans="1:10" s="228" customFormat="1" ht="15.75" customHeight="1" thickBot="1" x14ac:dyDescent="0.3">
      <c r="A61" s="157" t="s">
        <v>89</v>
      </c>
      <c r="B61" s="214">
        <v>4582</v>
      </c>
      <c r="C61" s="53">
        <f t="shared" si="9"/>
        <v>0.96830092983939142</v>
      </c>
      <c r="D61" s="166">
        <v>2861</v>
      </c>
      <c r="E61" s="173">
        <f t="shared" si="10"/>
        <v>0.91027680559974544</v>
      </c>
      <c r="F61" s="180">
        <f t="shared" si="11"/>
        <v>7443</v>
      </c>
      <c r="G61" s="174">
        <f t="shared" si="12"/>
        <v>0.94514285714285717</v>
      </c>
      <c r="H61" s="238"/>
      <c r="I61" s="259" t="s">
        <v>109</v>
      </c>
      <c r="J61" s="239"/>
    </row>
    <row r="62" spans="1:10" s="228" customFormat="1" ht="15.75" customHeight="1" thickBot="1" x14ac:dyDescent="0.3">
      <c r="A62" s="82" t="s">
        <v>91</v>
      </c>
      <c r="B62" s="83">
        <f t="shared" ref="B62:G62" si="13">SUM(B58:B61)</f>
        <v>4732</v>
      </c>
      <c r="C62" s="84">
        <f t="shared" si="13"/>
        <v>1</v>
      </c>
      <c r="D62" s="169">
        <f t="shared" si="13"/>
        <v>3143</v>
      </c>
      <c r="E62" s="171">
        <f t="shared" si="13"/>
        <v>1</v>
      </c>
      <c r="F62" s="170">
        <f t="shared" si="13"/>
        <v>7875</v>
      </c>
      <c r="G62" s="172">
        <f t="shared" si="13"/>
        <v>1</v>
      </c>
      <c r="H62" s="238"/>
      <c r="I62" s="238"/>
      <c r="J62" s="239"/>
    </row>
    <row r="63" spans="1:10" ht="13.8" thickBot="1" x14ac:dyDescent="0.3">
      <c r="A63" s="162"/>
      <c r="B63" s="162"/>
      <c r="C63" s="162"/>
      <c r="D63" s="162"/>
      <c r="E63" s="162"/>
      <c r="F63" s="240"/>
      <c r="G63" s="241"/>
      <c r="H63" s="236"/>
      <c r="I63" s="236"/>
    </row>
    <row r="64" spans="1:10" ht="16.2" thickBot="1" x14ac:dyDescent="0.3">
      <c r="A64" s="237"/>
      <c r="B64" s="286" t="s">
        <v>0</v>
      </c>
      <c r="C64" s="287"/>
      <c r="D64" s="288" t="s">
        <v>1</v>
      </c>
      <c r="E64" s="289"/>
      <c r="F64" s="300" t="s">
        <v>2</v>
      </c>
      <c r="G64" s="301"/>
      <c r="H64" s="236"/>
      <c r="I64" s="236"/>
    </row>
    <row r="65" spans="1:13" ht="13.8" thickBot="1" x14ac:dyDescent="0.3">
      <c r="A65" s="258" t="s">
        <v>90</v>
      </c>
      <c r="B65" s="158" t="s">
        <v>3</v>
      </c>
      <c r="C65" s="159" t="s">
        <v>4</v>
      </c>
      <c r="D65" s="160" t="s">
        <v>3</v>
      </c>
      <c r="E65" s="161" t="s">
        <v>4</v>
      </c>
      <c r="F65" s="167" t="s">
        <v>3</v>
      </c>
      <c r="G65" s="168" t="s">
        <v>4</v>
      </c>
      <c r="H65" s="236"/>
      <c r="I65" s="236"/>
    </row>
    <row r="66" spans="1:13" ht="13.8" thickBot="1" x14ac:dyDescent="0.3">
      <c r="A66" s="260" t="s">
        <v>110</v>
      </c>
      <c r="B66" s="261">
        <v>12</v>
      </c>
      <c r="C66" s="106">
        <f>B66/$B$62</f>
        <v>2.5359256128486898E-3</v>
      </c>
      <c r="D66" s="262">
        <v>4</v>
      </c>
      <c r="E66" s="263">
        <f>D66/$D$62</f>
        <v>1.2726694241170856E-3</v>
      </c>
      <c r="F66" s="264">
        <f>B66+D66</f>
        <v>16</v>
      </c>
      <c r="G66" s="265">
        <f>F66/$F$62</f>
        <v>2.0317460317460317E-3</v>
      </c>
      <c r="H66" s="236"/>
      <c r="I66" s="259" t="s">
        <v>145</v>
      </c>
    </row>
    <row r="67" spans="1:13" ht="13.8" thickBot="1" x14ac:dyDescent="0.3">
      <c r="A67" s="162"/>
      <c r="B67" s="162"/>
      <c r="C67" s="162"/>
      <c r="D67" s="162"/>
      <c r="E67" s="162"/>
      <c r="F67" s="240"/>
      <c r="G67" s="241"/>
      <c r="H67" s="236"/>
      <c r="I67" s="236"/>
    </row>
    <row r="68" spans="1:13" ht="16.2" thickBot="1" x14ac:dyDescent="0.3">
      <c r="A68" s="242"/>
      <c r="B68" s="298" t="s">
        <v>0</v>
      </c>
      <c r="C68" s="299"/>
      <c r="D68" s="288" t="s">
        <v>1</v>
      </c>
      <c r="E68" s="289"/>
      <c r="F68" s="300" t="s">
        <v>2</v>
      </c>
      <c r="G68" s="301"/>
      <c r="H68" s="236"/>
      <c r="I68" s="236"/>
    </row>
    <row r="69" spans="1:13" ht="13.8" thickBot="1" x14ac:dyDescent="0.3">
      <c r="A69" s="150" t="s">
        <v>82</v>
      </c>
      <c r="B69" s="177" t="s">
        <v>3</v>
      </c>
      <c r="C69" s="178" t="s">
        <v>85</v>
      </c>
      <c r="D69" s="160" t="s">
        <v>3</v>
      </c>
      <c r="E69" s="161" t="s">
        <v>85</v>
      </c>
      <c r="F69" s="167" t="s">
        <v>3</v>
      </c>
      <c r="G69" s="168" t="s">
        <v>85</v>
      </c>
      <c r="H69" s="236"/>
      <c r="I69" s="236"/>
    </row>
    <row r="70" spans="1:13" x14ac:dyDescent="0.25">
      <c r="A70" s="175" t="s">
        <v>83</v>
      </c>
      <c r="B70" s="217">
        <v>0</v>
      </c>
      <c r="C70" s="218"/>
      <c r="D70" s="219">
        <v>1</v>
      </c>
      <c r="E70" s="220">
        <v>13</v>
      </c>
      <c r="F70" s="221">
        <f>B70+D70</f>
        <v>1</v>
      </c>
      <c r="G70" s="222">
        <f>((B70*C70)+(D70*E70))/(B70+D70)</f>
        <v>13</v>
      </c>
      <c r="H70" s="236"/>
      <c r="I70" s="236"/>
    </row>
    <row r="71" spans="1:13" ht="13.8" thickBot="1" x14ac:dyDescent="0.3">
      <c r="A71" s="176" t="s">
        <v>84</v>
      </c>
      <c r="B71" s="223">
        <v>0</v>
      </c>
      <c r="C71" s="183"/>
      <c r="D71" s="182">
        <v>2</v>
      </c>
      <c r="E71" s="249"/>
      <c r="F71" s="181">
        <f>B71+D71</f>
        <v>2</v>
      </c>
      <c r="G71" s="251"/>
      <c r="H71" s="236"/>
      <c r="I71" s="236"/>
    </row>
    <row r="72" spans="1:13" x14ac:dyDescent="0.25">
      <c r="A72" s="162"/>
      <c r="B72" s="145"/>
      <c r="C72" s="145"/>
      <c r="D72" s="145"/>
      <c r="E72" s="145"/>
      <c r="F72" s="244"/>
      <c r="G72" s="236"/>
      <c r="H72" s="236"/>
      <c r="I72" s="236"/>
    </row>
    <row r="73" spans="1:13" ht="14.25" customHeight="1" x14ac:dyDescent="0.25"/>
    <row r="74" spans="1:13" ht="17.399999999999999" x14ac:dyDescent="0.25">
      <c r="A74" s="290" t="s">
        <v>100</v>
      </c>
      <c r="B74" s="290"/>
      <c r="C74" s="290"/>
      <c r="D74" s="290"/>
      <c r="E74" s="290"/>
      <c r="F74" s="290"/>
      <c r="G74" s="290"/>
      <c r="H74" s="290"/>
      <c r="I74" s="290"/>
      <c r="J74" s="290"/>
    </row>
    <row r="75" spans="1:13" ht="13.8" thickBot="1" x14ac:dyDescent="0.3"/>
    <row r="76" spans="1:13" ht="18" x14ac:dyDescent="0.35">
      <c r="A76" s="245"/>
      <c r="B76" s="291" t="s">
        <v>0</v>
      </c>
      <c r="C76" s="292"/>
      <c r="D76" s="292"/>
      <c r="E76" s="293" t="s">
        <v>1</v>
      </c>
      <c r="F76" s="294"/>
      <c r="G76" s="295"/>
      <c r="H76" s="296" t="s">
        <v>2</v>
      </c>
      <c r="I76" s="296"/>
      <c r="J76" s="297"/>
    </row>
    <row r="77" spans="1:13" ht="18.600000000000001" thickBot="1" x14ac:dyDescent="0.4">
      <c r="A77" s="246"/>
      <c r="B77" s="108" t="s">
        <v>3</v>
      </c>
      <c r="C77" s="109" t="s">
        <v>4</v>
      </c>
      <c r="D77" s="110" t="s">
        <v>5</v>
      </c>
      <c r="E77" s="111" t="s">
        <v>3</v>
      </c>
      <c r="F77" s="112" t="s">
        <v>4</v>
      </c>
      <c r="G77" s="113" t="s">
        <v>5</v>
      </c>
      <c r="H77" s="114" t="s">
        <v>3</v>
      </c>
      <c r="I77" s="115" t="s">
        <v>4</v>
      </c>
      <c r="J77" s="116" t="s">
        <v>5</v>
      </c>
      <c r="L77" s="233"/>
      <c r="M77" s="233"/>
    </row>
    <row r="78" spans="1:13" ht="13.8" thickBot="1" x14ac:dyDescent="0.25">
      <c r="A78" s="284" t="s">
        <v>10</v>
      </c>
      <c r="B78" s="285"/>
      <c r="C78" s="285"/>
      <c r="D78" s="117"/>
      <c r="E78" s="118"/>
      <c r="F78" s="118"/>
      <c r="G78" s="118"/>
      <c r="H78" s="119"/>
      <c r="I78" s="119"/>
      <c r="J78" s="120"/>
    </row>
    <row r="79" spans="1:13" x14ac:dyDescent="0.25">
      <c r="A79" s="121" t="s">
        <v>92</v>
      </c>
      <c r="B79" s="184">
        <v>14</v>
      </c>
      <c r="C79" s="185">
        <f>IF(B79="","",(B79/$B$84))</f>
        <v>2.2875816993464051E-2</v>
      </c>
      <c r="D79" s="151">
        <v>13.33</v>
      </c>
      <c r="E79" s="152">
        <v>9</v>
      </c>
      <c r="F79" s="186">
        <f>IF(E79="","",(E79/$E$84))</f>
        <v>2.356020942408377E-2</v>
      </c>
      <c r="G79" s="155">
        <v>15.6</v>
      </c>
      <c r="H79" s="187">
        <f>IF(B79+E79=0,0,B79+E79)</f>
        <v>23</v>
      </c>
      <c r="I79" s="188">
        <f>IF(H79=0,"",(H79/$H$84))</f>
        <v>2.3138832997987926E-2</v>
      </c>
      <c r="J79" s="189">
        <f>IF((D79*B79)+(G79*E79)="",0,IF(H79=0,0,((D79*B79)+(G79*E79))/H79))</f>
        <v>14.218260869565217</v>
      </c>
    </row>
    <row r="80" spans="1:13" x14ac:dyDescent="0.25">
      <c r="A80" s="123" t="s">
        <v>93</v>
      </c>
      <c r="B80" s="2">
        <v>357</v>
      </c>
      <c r="C80" s="124">
        <f>IF(B80="","",(B80/$B$84))</f>
        <v>0.58333333333333337</v>
      </c>
      <c r="D80" s="5">
        <v>13.61</v>
      </c>
      <c r="E80" s="6">
        <v>246</v>
      </c>
      <c r="F80" s="125">
        <f>IF(E80="","",(E80/$E$84))</f>
        <v>0.64397905759162299</v>
      </c>
      <c r="G80" s="9">
        <v>13.33</v>
      </c>
      <c r="H80" s="126">
        <f>IF(B80+E80=0,0,B80+E80)</f>
        <v>603</v>
      </c>
      <c r="I80" s="127">
        <f>IF(H80=0,"",(H80/$H$84))</f>
        <v>0.60663983903420526</v>
      </c>
      <c r="J80" s="128">
        <f>IF((D80*B80)+(G80*E80)="",0,IF(H80=0,0,((D80*B80)+(G80*E80))/H80))</f>
        <v>13.495771144278605</v>
      </c>
    </row>
    <row r="81" spans="1:17" x14ac:dyDescent="0.25">
      <c r="A81" s="123" t="s">
        <v>94</v>
      </c>
      <c r="B81" s="2">
        <v>149</v>
      </c>
      <c r="C81" s="124">
        <f>IF(B81="","",(B81/$B$84))</f>
        <v>0.24346405228758169</v>
      </c>
      <c r="D81" s="5">
        <v>12.85</v>
      </c>
      <c r="E81" s="6">
        <v>37</v>
      </c>
      <c r="F81" s="125">
        <f>IF(E81="","",(E81/$E$84))</f>
        <v>9.6858638743455502E-2</v>
      </c>
      <c r="G81" s="9">
        <v>12.51</v>
      </c>
      <c r="H81" s="126">
        <f>IF(B81+E81=0,0,B81+E81)</f>
        <v>186</v>
      </c>
      <c r="I81" s="127">
        <f>IF(H81=0,"",(H81/$H$84))</f>
        <v>0.18712273641851107</v>
      </c>
      <c r="J81" s="128">
        <f>IF((D81*B81)+(G81*E81)="",0,IF(H81=0,0,((D81*B81)+(G81*E81))/H81))</f>
        <v>12.78236559139785</v>
      </c>
    </row>
    <row r="82" spans="1:17" x14ac:dyDescent="0.25">
      <c r="A82" s="123" t="s">
        <v>95</v>
      </c>
      <c r="B82" s="2">
        <v>34</v>
      </c>
      <c r="C82" s="124">
        <f>IF(B82="","",(B82/$B$84))</f>
        <v>5.5555555555555552E-2</v>
      </c>
      <c r="D82" s="5">
        <v>14.11</v>
      </c>
      <c r="E82" s="6">
        <v>65</v>
      </c>
      <c r="F82" s="125">
        <f>IF(E82="","",(E82/$E$84))</f>
        <v>0.17015706806282724</v>
      </c>
      <c r="G82" s="9">
        <v>13.13</v>
      </c>
      <c r="H82" s="126">
        <f>IF(B82+E82=0,0,B82+E82)</f>
        <v>99</v>
      </c>
      <c r="I82" s="127">
        <f>IF(H82=0,"",(H82/$H$84))</f>
        <v>9.9597585513078471E-2</v>
      </c>
      <c r="J82" s="128">
        <f>IF((D82*B82)+(G82*E82)="",0,IF(H82=0,0,((D82*B82)+(G82*E82))/H82))</f>
        <v>13.466565656565658</v>
      </c>
    </row>
    <row r="83" spans="1:17" ht="13.8" thickBot="1" x14ac:dyDescent="0.3">
      <c r="A83" s="129" t="s">
        <v>96</v>
      </c>
      <c r="B83" s="13">
        <v>58</v>
      </c>
      <c r="C83" s="191">
        <f>IF(B83="","",(B83/$B$84))</f>
        <v>9.4771241830065356E-2</v>
      </c>
      <c r="D83" s="15">
        <v>13.1</v>
      </c>
      <c r="E83" s="16">
        <v>25</v>
      </c>
      <c r="F83" s="192">
        <f>IF(E83="","",(E83/$E$84))</f>
        <v>6.5445026178010471E-2</v>
      </c>
      <c r="G83" s="17">
        <v>12.63</v>
      </c>
      <c r="H83" s="193">
        <f>IF(B83+E83=0,0,B83+E83)</f>
        <v>83</v>
      </c>
      <c r="I83" s="194">
        <f>IF(H83=0,"",(H83/$H$84))</f>
        <v>8.350100603621731E-2</v>
      </c>
      <c r="J83" s="195">
        <f>IF((D83*B83)+(G83*E83)="",0,IF(H83=0,0,((D83*B83)+(G83*E83))/H83))</f>
        <v>12.958433734939758</v>
      </c>
    </row>
    <row r="84" spans="1:17" ht="13.8" thickBot="1" x14ac:dyDescent="0.3">
      <c r="A84" s="134"/>
      <c r="B84" s="135">
        <f>SUM(B79:B83)</f>
        <v>612</v>
      </c>
      <c r="C84" s="136">
        <f>SUM(C79:C83)</f>
        <v>1</v>
      </c>
      <c r="D84" s="137">
        <f>((B79*D79)+(B80*D80)+(B81*D81)+(B82*D82)+(B83*D83))/B84</f>
        <v>13.39800653594771</v>
      </c>
      <c r="E84" s="135">
        <f>SUM(E79:E83)</f>
        <v>382</v>
      </c>
      <c r="F84" s="136">
        <f>SUM(F79:F83)</f>
        <v>1</v>
      </c>
      <c r="G84" s="137">
        <f>((E79*G79)+(E80*G80)+(E81*G81)+(E82*G82)+(E83*G83))/E84</f>
        <v>13.224214659685863</v>
      </c>
      <c r="H84" s="135">
        <f>SUM(H79:H83)</f>
        <v>994</v>
      </c>
      <c r="I84" s="136">
        <f>SUM(I79:I83)</f>
        <v>1</v>
      </c>
      <c r="J84" s="138">
        <f>((H79*J79)+(H80*J80)+(H81*J81)+(H82*J82)+(H83*J83))/H84</f>
        <v>13.331217303822937</v>
      </c>
    </row>
    <row r="86" spans="1:17" x14ac:dyDescent="0.25">
      <c r="A86" s="232" t="s">
        <v>176</v>
      </c>
      <c r="B86" s="232">
        <v>90</v>
      </c>
      <c r="C86" s="270">
        <f>B86/H86</f>
        <v>0.569620253164557</v>
      </c>
      <c r="E86" s="232">
        <v>68</v>
      </c>
      <c r="F86" s="270">
        <f>E86/H86</f>
        <v>0.43037974683544306</v>
      </c>
      <c r="H86" s="232">
        <f>SUM(B86,E86)</f>
        <v>158</v>
      </c>
      <c r="I86" s="270">
        <f>H86/1165</f>
        <v>0.13562231759656651</v>
      </c>
      <c r="J86" s="232" t="s">
        <v>177</v>
      </c>
    </row>
    <row r="87" spans="1:17" x14ac:dyDescent="0.25">
      <c r="A87" s="232" t="s">
        <v>178</v>
      </c>
      <c r="B87" s="232">
        <v>58</v>
      </c>
      <c r="C87" s="270">
        <f>B87/H87</f>
        <v>0.33918128654970758</v>
      </c>
      <c r="E87" s="232">
        <v>113</v>
      </c>
      <c r="F87" s="270">
        <f>E87/H87</f>
        <v>0.66081871345029242</v>
      </c>
      <c r="H87" s="232">
        <f>SUM(B87,E87)</f>
        <v>171</v>
      </c>
      <c r="I87" s="270">
        <f>H87/1165</f>
        <v>0.14678111587982834</v>
      </c>
      <c r="J87" s="232" t="s">
        <v>179</v>
      </c>
    </row>
    <row r="89" spans="1:17" x14ac:dyDescent="0.25">
      <c r="A89" s="224" t="s">
        <v>174</v>
      </c>
      <c r="B89" s="232" t="s">
        <v>180</v>
      </c>
    </row>
    <row r="93" spans="1:17" s="232" customFormat="1" x14ac:dyDescent="0.25">
      <c r="A93" s="224"/>
      <c r="K93" s="224"/>
      <c r="L93" s="224"/>
      <c r="M93" s="224"/>
      <c r="N93" s="224"/>
      <c r="O93" s="224"/>
      <c r="P93" s="224"/>
      <c r="Q93" s="224"/>
    </row>
    <row r="94" spans="1:17" x14ac:dyDescent="0.25">
      <c r="E94" s="247"/>
    </row>
    <row r="132" spans="2:10" x14ac:dyDescent="0.25">
      <c r="B132" s="224"/>
      <c r="C132" s="224"/>
      <c r="D132" s="224"/>
      <c r="E132" s="224"/>
      <c r="F132" s="224"/>
      <c r="G132" s="224"/>
      <c r="H132" s="224"/>
      <c r="I132" s="224"/>
      <c r="J132" s="224"/>
    </row>
    <row r="133" spans="2:10" x14ac:dyDescent="0.25">
      <c r="B133" s="224"/>
      <c r="C133" s="224"/>
      <c r="D133" s="224"/>
      <c r="E133" s="224"/>
      <c r="F133" s="224"/>
      <c r="G133" s="224"/>
      <c r="H133" s="224"/>
      <c r="I133" s="224"/>
      <c r="J133" s="224"/>
    </row>
    <row r="135" spans="2:10" x14ac:dyDescent="0.25">
      <c r="B135" s="224"/>
      <c r="C135" s="224"/>
      <c r="D135" s="224"/>
      <c r="E135" s="224"/>
      <c r="F135" s="224"/>
      <c r="G135" s="224"/>
      <c r="H135" s="224"/>
      <c r="I135" s="224"/>
      <c r="J135" s="224"/>
    </row>
    <row r="136" spans="2:10" x14ac:dyDescent="0.25">
      <c r="B136" s="224"/>
      <c r="C136" s="224"/>
      <c r="D136" s="224"/>
      <c r="E136" s="224"/>
      <c r="F136" s="224"/>
      <c r="G136" s="224"/>
      <c r="H136" s="224"/>
      <c r="I136" s="224"/>
      <c r="J136" s="224"/>
    </row>
    <row r="137" spans="2:10" x14ac:dyDescent="0.25">
      <c r="B137" s="224"/>
      <c r="C137" s="224"/>
      <c r="D137" s="224"/>
      <c r="E137" s="224"/>
      <c r="F137" s="224"/>
      <c r="G137" s="224"/>
      <c r="H137" s="224"/>
      <c r="I137" s="224"/>
      <c r="J137" s="224"/>
    </row>
    <row r="138" spans="2:10" x14ac:dyDescent="0.25">
      <c r="B138" s="224"/>
      <c r="C138" s="224"/>
      <c r="D138" s="224"/>
      <c r="E138" s="224"/>
      <c r="F138" s="224"/>
      <c r="G138" s="224"/>
      <c r="H138" s="224"/>
      <c r="I138" s="224"/>
      <c r="J138" s="224"/>
    </row>
    <row r="139" spans="2:10" x14ac:dyDescent="0.25">
      <c r="B139" s="224"/>
      <c r="C139" s="224"/>
      <c r="D139" s="224"/>
      <c r="E139" s="224"/>
      <c r="F139" s="224"/>
      <c r="G139" s="224"/>
      <c r="H139" s="224"/>
      <c r="I139" s="224"/>
      <c r="J139" s="224"/>
    </row>
    <row r="140" spans="2:10" x14ac:dyDescent="0.25">
      <c r="B140" s="224"/>
      <c r="C140" s="224"/>
      <c r="D140" s="224"/>
      <c r="E140" s="224"/>
      <c r="F140" s="224"/>
      <c r="G140" s="224"/>
      <c r="H140" s="224"/>
      <c r="I140" s="224"/>
      <c r="J140" s="224"/>
    </row>
    <row r="141" spans="2:10" x14ac:dyDescent="0.25">
      <c r="B141" s="224"/>
      <c r="C141" s="224"/>
      <c r="D141" s="224"/>
      <c r="E141" s="224"/>
      <c r="F141" s="224"/>
      <c r="G141" s="224"/>
      <c r="H141" s="224"/>
      <c r="I141" s="224"/>
      <c r="J141" s="224"/>
    </row>
    <row r="142" spans="2:10" x14ac:dyDescent="0.25">
      <c r="B142" s="224"/>
      <c r="C142" s="224"/>
      <c r="D142" s="224"/>
      <c r="E142" s="224"/>
      <c r="F142" s="224"/>
      <c r="G142" s="224"/>
      <c r="H142" s="224"/>
      <c r="I142" s="224"/>
      <c r="J142" s="224"/>
    </row>
    <row r="143" spans="2:10" x14ac:dyDescent="0.25">
      <c r="B143" s="224"/>
      <c r="C143" s="224"/>
      <c r="D143" s="224"/>
      <c r="E143" s="224"/>
      <c r="F143" s="224"/>
      <c r="G143" s="224"/>
      <c r="H143" s="224"/>
      <c r="I143" s="224"/>
      <c r="J143" s="224"/>
    </row>
    <row r="144" spans="2:10" x14ac:dyDescent="0.25">
      <c r="B144" s="224"/>
      <c r="C144" s="224"/>
      <c r="D144" s="224"/>
      <c r="E144" s="224"/>
      <c r="F144" s="224"/>
      <c r="G144" s="224"/>
      <c r="H144" s="224"/>
      <c r="I144" s="224"/>
      <c r="J144" s="224"/>
    </row>
    <row r="145" spans="2:10" x14ac:dyDescent="0.25">
      <c r="B145" s="224"/>
      <c r="C145" s="224"/>
      <c r="D145" s="224"/>
      <c r="E145" s="224"/>
      <c r="F145" s="224"/>
      <c r="G145" s="224"/>
      <c r="H145" s="224"/>
      <c r="I145" s="224"/>
      <c r="J145" s="224"/>
    </row>
    <row r="146" spans="2:10" x14ac:dyDescent="0.25">
      <c r="B146" s="224"/>
      <c r="C146" s="224"/>
      <c r="D146" s="224"/>
      <c r="E146" s="224"/>
      <c r="F146" s="224"/>
      <c r="G146" s="224"/>
      <c r="H146" s="224"/>
      <c r="I146" s="224"/>
      <c r="J146" s="224"/>
    </row>
    <row r="147" spans="2:10" x14ac:dyDescent="0.25">
      <c r="B147" s="224"/>
      <c r="C147" s="224"/>
      <c r="D147" s="224"/>
      <c r="E147" s="224"/>
      <c r="F147" s="224"/>
      <c r="G147" s="224"/>
      <c r="H147" s="224"/>
      <c r="I147" s="224"/>
      <c r="J147" s="224"/>
    </row>
    <row r="148" spans="2:10" x14ac:dyDescent="0.25">
      <c r="B148" s="224"/>
      <c r="C148" s="224"/>
      <c r="D148" s="224"/>
      <c r="E148" s="224"/>
      <c r="F148" s="224"/>
      <c r="G148" s="224"/>
      <c r="H148" s="224"/>
      <c r="I148" s="224"/>
      <c r="J148" s="224"/>
    </row>
    <row r="149" spans="2:10" x14ac:dyDescent="0.25">
      <c r="B149" s="224"/>
      <c r="C149" s="224"/>
      <c r="D149" s="224"/>
      <c r="E149" s="224"/>
      <c r="F149" s="224"/>
      <c r="G149" s="224"/>
      <c r="H149" s="224"/>
      <c r="I149" s="224"/>
      <c r="J149" s="224"/>
    </row>
    <row r="150" spans="2:10" x14ac:dyDescent="0.25">
      <c r="B150" s="224"/>
      <c r="C150" s="224"/>
      <c r="D150" s="224"/>
      <c r="E150" s="224"/>
      <c r="F150" s="224"/>
      <c r="G150" s="224"/>
      <c r="H150" s="224"/>
      <c r="I150" s="224"/>
      <c r="J150" s="224"/>
    </row>
    <row r="151" spans="2:10" x14ac:dyDescent="0.25">
      <c r="B151" s="224"/>
      <c r="C151" s="224"/>
      <c r="D151" s="224"/>
      <c r="E151" s="224"/>
      <c r="F151" s="224"/>
      <c r="G151" s="224"/>
      <c r="H151" s="224"/>
      <c r="I151" s="224"/>
      <c r="J151" s="224"/>
    </row>
    <row r="152" spans="2:10" x14ac:dyDescent="0.25">
      <c r="B152" s="224"/>
      <c r="C152" s="224"/>
      <c r="D152" s="224"/>
      <c r="E152" s="224"/>
      <c r="F152" s="224"/>
      <c r="G152" s="224"/>
      <c r="H152" s="224"/>
      <c r="I152" s="224"/>
      <c r="J152" s="224"/>
    </row>
    <row r="153" spans="2:10" x14ac:dyDescent="0.25">
      <c r="B153" s="224"/>
      <c r="C153" s="224"/>
      <c r="D153" s="224"/>
      <c r="E153" s="224"/>
      <c r="F153" s="224"/>
      <c r="G153" s="224"/>
      <c r="H153" s="224"/>
      <c r="I153" s="224"/>
      <c r="J153" s="224"/>
    </row>
    <row r="154" spans="2:10" x14ac:dyDescent="0.25">
      <c r="B154" s="224"/>
      <c r="C154" s="224"/>
      <c r="D154" s="224"/>
      <c r="E154" s="224"/>
      <c r="F154" s="224"/>
      <c r="G154" s="224"/>
      <c r="H154" s="224"/>
      <c r="I154" s="224"/>
      <c r="J154" s="224"/>
    </row>
    <row r="155" spans="2:10" x14ac:dyDescent="0.25">
      <c r="B155" s="224"/>
      <c r="C155" s="224"/>
      <c r="D155" s="224"/>
      <c r="E155" s="224"/>
      <c r="F155" s="224"/>
      <c r="G155" s="224"/>
      <c r="H155" s="224"/>
      <c r="I155" s="224"/>
      <c r="J155" s="224"/>
    </row>
    <row r="156" spans="2:10" x14ac:dyDescent="0.25">
      <c r="B156" s="224"/>
      <c r="C156" s="224"/>
      <c r="D156" s="224"/>
      <c r="E156" s="224"/>
      <c r="F156" s="224"/>
      <c r="G156" s="224"/>
      <c r="H156" s="224"/>
      <c r="I156" s="224"/>
      <c r="J156" s="224"/>
    </row>
    <row r="157" spans="2:10" x14ac:dyDescent="0.25">
      <c r="B157" s="224"/>
      <c r="C157" s="224"/>
      <c r="D157" s="224"/>
      <c r="E157" s="224"/>
      <c r="F157" s="224"/>
      <c r="G157" s="224"/>
      <c r="H157" s="224"/>
      <c r="I157" s="224"/>
      <c r="J157" s="224"/>
    </row>
    <row r="158" spans="2:10" x14ac:dyDescent="0.25">
      <c r="B158" s="224"/>
      <c r="C158" s="224"/>
      <c r="D158" s="224"/>
      <c r="E158" s="224"/>
      <c r="F158" s="224"/>
      <c r="G158" s="224"/>
      <c r="H158" s="224"/>
      <c r="I158" s="224"/>
      <c r="J158" s="224"/>
    </row>
    <row r="159" spans="2:10" x14ac:dyDescent="0.25">
      <c r="B159" s="224"/>
      <c r="C159" s="224"/>
      <c r="D159" s="224"/>
      <c r="E159" s="224"/>
      <c r="F159" s="224"/>
      <c r="G159" s="224"/>
      <c r="H159" s="224"/>
      <c r="I159" s="224"/>
      <c r="J159" s="224"/>
    </row>
    <row r="160" spans="2:10" x14ac:dyDescent="0.25">
      <c r="B160" s="224"/>
      <c r="C160" s="224"/>
      <c r="D160" s="224"/>
      <c r="E160" s="224"/>
      <c r="F160" s="224"/>
      <c r="G160" s="224"/>
      <c r="H160" s="224"/>
      <c r="I160" s="224"/>
      <c r="J160" s="224"/>
    </row>
    <row r="161" spans="2:10" x14ac:dyDescent="0.25">
      <c r="B161" s="224"/>
      <c r="C161" s="224"/>
      <c r="D161" s="224"/>
      <c r="E161" s="224"/>
      <c r="F161" s="224"/>
      <c r="G161" s="224"/>
      <c r="H161" s="224"/>
      <c r="I161" s="224"/>
      <c r="J161" s="224"/>
    </row>
    <row r="162" spans="2:10" x14ac:dyDescent="0.25">
      <c r="B162" s="224"/>
      <c r="C162" s="224"/>
      <c r="D162" s="224"/>
      <c r="E162" s="224"/>
      <c r="F162" s="224"/>
      <c r="G162" s="224"/>
      <c r="H162" s="224"/>
      <c r="I162" s="224"/>
      <c r="J162" s="224"/>
    </row>
    <row r="163" spans="2:10" x14ac:dyDescent="0.25">
      <c r="B163" s="224"/>
      <c r="C163" s="224"/>
      <c r="D163" s="224"/>
      <c r="E163" s="224"/>
      <c r="F163" s="224"/>
      <c r="G163" s="224"/>
      <c r="H163" s="224"/>
      <c r="I163" s="224"/>
      <c r="J163" s="224"/>
    </row>
    <row r="164" spans="2:10" x14ac:dyDescent="0.25">
      <c r="B164" s="224"/>
      <c r="C164" s="224"/>
      <c r="D164" s="224"/>
      <c r="E164" s="224"/>
      <c r="F164" s="224"/>
      <c r="G164" s="224"/>
      <c r="H164" s="224"/>
      <c r="I164" s="224"/>
      <c r="J164" s="224"/>
    </row>
    <row r="165" spans="2:10" x14ac:dyDescent="0.25">
      <c r="B165" s="224"/>
      <c r="C165" s="224"/>
      <c r="D165" s="224"/>
      <c r="E165" s="224"/>
      <c r="F165" s="224"/>
      <c r="G165" s="224"/>
      <c r="H165" s="224"/>
      <c r="I165" s="224"/>
      <c r="J165" s="224"/>
    </row>
    <row r="166" spans="2:10" x14ac:dyDescent="0.25">
      <c r="B166" s="224"/>
      <c r="C166" s="224"/>
      <c r="D166" s="224"/>
      <c r="E166" s="224"/>
      <c r="F166" s="224"/>
      <c r="G166" s="224"/>
      <c r="H166" s="224"/>
      <c r="I166" s="224"/>
      <c r="J166" s="224"/>
    </row>
    <row r="167" spans="2:10" x14ac:dyDescent="0.25">
      <c r="B167" s="224"/>
      <c r="C167" s="224"/>
      <c r="D167" s="224"/>
      <c r="E167" s="224"/>
      <c r="F167" s="224"/>
      <c r="G167" s="224"/>
      <c r="H167" s="224"/>
      <c r="I167" s="224"/>
      <c r="J167" s="224"/>
    </row>
    <row r="168" spans="2:10" x14ac:dyDescent="0.25">
      <c r="B168" s="224"/>
      <c r="C168" s="224"/>
      <c r="D168" s="224"/>
      <c r="E168" s="224"/>
      <c r="F168" s="224"/>
      <c r="G168" s="224"/>
      <c r="H168" s="224"/>
      <c r="I168" s="224"/>
      <c r="J168" s="224"/>
    </row>
    <row r="169" spans="2:10" x14ac:dyDescent="0.25">
      <c r="B169" s="224"/>
      <c r="C169" s="224"/>
      <c r="D169" s="224"/>
      <c r="E169" s="224"/>
      <c r="F169" s="224"/>
      <c r="G169" s="224"/>
      <c r="H169" s="224"/>
      <c r="I169" s="224"/>
      <c r="J169" s="224"/>
    </row>
    <row r="170" spans="2:10" x14ac:dyDescent="0.25">
      <c r="B170" s="224"/>
      <c r="C170" s="224"/>
      <c r="D170" s="224"/>
      <c r="E170" s="224"/>
      <c r="F170" s="224"/>
      <c r="G170" s="224"/>
      <c r="H170" s="224"/>
      <c r="I170" s="224"/>
      <c r="J170" s="224"/>
    </row>
    <row r="171" spans="2:10" x14ac:dyDescent="0.25">
      <c r="B171" s="224"/>
      <c r="C171" s="224"/>
      <c r="D171" s="224"/>
      <c r="E171" s="224"/>
      <c r="F171" s="224"/>
      <c r="G171" s="224"/>
      <c r="H171" s="224"/>
      <c r="I171" s="224"/>
      <c r="J171" s="224"/>
    </row>
    <row r="172" spans="2:10" x14ac:dyDescent="0.25">
      <c r="B172" s="224"/>
      <c r="C172" s="224"/>
      <c r="D172" s="224"/>
      <c r="E172" s="224"/>
      <c r="F172" s="224"/>
      <c r="G172" s="224"/>
      <c r="H172" s="224"/>
      <c r="I172" s="224"/>
      <c r="J172" s="224"/>
    </row>
    <row r="173" spans="2:10" x14ac:dyDescent="0.25">
      <c r="B173" s="224"/>
      <c r="C173" s="224"/>
      <c r="D173" s="224"/>
      <c r="E173" s="224"/>
      <c r="F173" s="224"/>
      <c r="G173" s="224"/>
      <c r="H173" s="224"/>
      <c r="I173" s="224"/>
      <c r="J173" s="224"/>
    </row>
    <row r="174" spans="2:10" x14ac:dyDescent="0.25">
      <c r="B174" s="224"/>
      <c r="C174" s="224"/>
      <c r="D174" s="224"/>
      <c r="E174" s="224"/>
      <c r="F174" s="224"/>
      <c r="G174" s="224"/>
      <c r="H174" s="224"/>
      <c r="I174" s="224"/>
      <c r="J174" s="224"/>
    </row>
    <row r="175" spans="2:10" x14ac:dyDescent="0.25">
      <c r="B175" s="224"/>
      <c r="C175" s="224"/>
      <c r="D175" s="224"/>
      <c r="E175" s="224"/>
      <c r="F175" s="224"/>
      <c r="G175" s="224"/>
      <c r="H175" s="224"/>
      <c r="I175" s="224"/>
      <c r="J175" s="224"/>
    </row>
    <row r="176" spans="2:10" x14ac:dyDescent="0.25">
      <c r="B176" s="224"/>
      <c r="C176" s="224"/>
      <c r="D176" s="224"/>
      <c r="E176" s="224"/>
      <c r="F176" s="224"/>
      <c r="G176" s="224"/>
      <c r="H176" s="224"/>
      <c r="I176" s="224"/>
      <c r="J176" s="224"/>
    </row>
    <row r="177" spans="2:10" x14ac:dyDescent="0.25">
      <c r="B177" s="224"/>
      <c r="C177" s="224"/>
      <c r="D177" s="224"/>
      <c r="E177" s="224"/>
      <c r="F177" s="224"/>
      <c r="G177" s="224"/>
      <c r="H177" s="224"/>
      <c r="I177" s="224"/>
      <c r="J177" s="224"/>
    </row>
    <row r="178" spans="2:10" x14ac:dyDescent="0.25">
      <c r="B178" s="224"/>
      <c r="C178" s="224"/>
      <c r="D178" s="224"/>
      <c r="E178" s="224"/>
      <c r="F178" s="224"/>
      <c r="G178" s="224"/>
      <c r="H178" s="224"/>
      <c r="I178" s="224"/>
      <c r="J178" s="224"/>
    </row>
    <row r="179" spans="2:10" x14ac:dyDescent="0.25">
      <c r="B179" s="224"/>
      <c r="C179" s="224"/>
      <c r="D179" s="224"/>
      <c r="E179" s="224"/>
      <c r="F179" s="224"/>
      <c r="G179" s="224"/>
      <c r="H179" s="224"/>
      <c r="I179" s="224"/>
      <c r="J179" s="224"/>
    </row>
    <row r="180" spans="2:10" x14ac:dyDescent="0.25">
      <c r="B180" s="224"/>
      <c r="C180" s="224"/>
      <c r="D180" s="224"/>
      <c r="E180" s="224"/>
      <c r="F180" s="224"/>
      <c r="G180" s="224"/>
      <c r="H180" s="224"/>
      <c r="I180" s="224"/>
      <c r="J180" s="224"/>
    </row>
    <row r="182" spans="2:10" x14ac:dyDescent="0.25">
      <c r="B182" s="224"/>
      <c r="C182" s="224"/>
      <c r="D182" s="224"/>
      <c r="E182" s="224"/>
      <c r="F182" s="224"/>
      <c r="G182" s="224"/>
      <c r="H182" s="224"/>
      <c r="I182" s="224"/>
      <c r="J182" s="224"/>
    </row>
    <row r="183" spans="2:10" x14ac:dyDescent="0.25">
      <c r="B183" s="224"/>
      <c r="C183" s="224"/>
      <c r="D183" s="224"/>
      <c r="E183" s="224"/>
      <c r="F183" s="224"/>
      <c r="G183" s="224"/>
      <c r="H183" s="224"/>
      <c r="I183" s="224"/>
      <c r="J183" s="224"/>
    </row>
    <row r="184" spans="2:10" x14ac:dyDescent="0.25">
      <c r="B184" s="224"/>
      <c r="C184" s="224"/>
      <c r="D184" s="224"/>
      <c r="E184" s="224"/>
      <c r="F184" s="224"/>
      <c r="G184" s="224"/>
      <c r="H184" s="224"/>
      <c r="I184" s="224"/>
      <c r="J184" s="224"/>
    </row>
    <row r="185" spans="2:10" x14ac:dyDescent="0.25">
      <c r="B185" s="224"/>
      <c r="C185" s="224"/>
      <c r="D185" s="224"/>
      <c r="E185" s="224"/>
      <c r="F185" s="224"/>
      <c r="G185" s="224"/>
      <c r="H185" s="224"/>
      <c r="I185" s="224"/>
      <c r="J185" s="224"/>
    </row>
    <row r="186" spans="2:10" x14ac:dyDescent="0.25">
      <c r="B186" s="224"/>
      <c r="C186" s="224"/>
      <c r="D186" s="224"/>
      <c r="E186" s="224"/>
      <c r="F186" s="224"/>
      <c r="G186" s="224"/>
      <c r="H186" s="224"/>
      <c r="I186" s="224"/>
      <c r="J186" s="224"/>
    </row>
    <row r="187" spans="2:10" x14ac:dyDescent="0.25">
      <c r="B187" s="224"/>
      <c r="C187" s="224"/>
      <c r="D187" s="224"/>
      <c r="E187" s="224"/>
      <c r="F187" s="224"/>
      <c r="G187" s="224"/>
      <c r="H187" s="224"/>
      <c r="I187" s="224"/>
      <c r="J187" s="224"/>
    </row>
    <row r="188" spans="2:10" x14ac:dyDescent="0.25">
      <c r="B188" s="224"/>
      <c r="C188" s="224"/>
      <c r="D188" s="224"/>
      <c r="E188" s="224"/>
      <c r="F188" s="224"/>
      <c r="G188" s="224"/>
      <c r="H188" s="224"/>
      <c r="I188" s="224"/>
      <c r="J188" s="224"/>
    </row>
    <row r="189" spans="2:10" x14ac:dyDescent="0.25">
      <c r="B189" s="224"/>
      <c r="C189" s="224"/>
      <c r="D189" s="224"/>
      <c r="E189" s="224"/>
      <c r="F189" s="224"/>
      <c r="G189" s="224"/>
      <c r="H189" s="224"/>
      <c r="I189" s="224"/>
      <c r="J189" s="224"/>
    </row>
    <row r="190" spans="2:10" x14ac:dyDescent="0.25">
      <c r="B190" s="224"/>
      <c r="C190" s="224"/>
      <c r="D190" s="224"/>
      <c r="E190" s="224"/>
      <c r="F190" s="224"/>
      <c r="G190" s="224"/>
      <c r="H190" s="224"/>
      <c r="I190" s="224"/>
      <c r="J190" s="224"/>
    </row>
    <row r="191" spans="2:10" x14ac:dyDescent="0.25">
      <c r="B191" s="224"/>
      <c r="C191" s="224"/>
      <c r="D191" s="224"/>
      <c r="E191" s="224"/>
      <c r="F191" s="224"/>
      <c r="G191" s="224"/>
      <c r="H191" s="224"/>
      <c r="I191" s="224"/>
      <c r="J191" s="224"/>
    </row>
    <row r="192" spans="2:10" x14ac:dyDescent="0.25">
      <c r="B192" s="224"/>
      <c r="C192" s="224"/>
      <c r="D192" s="224"/>
      <c r="E192" s="224"/>
      <c r="F192" s="224"/>
      <c r="G192" s="224"/>
      <c r="H192" s="224"/>
      <c r="I192" s="224"/>
      <c r="J192" s="224"/>
    </row>
    <row r="193" spans="2:10" x14ac:dyDescent="0.25">
      <c r="B193" s="224"/>
      <c r="C193" s="224"/>
      <c r="D193" s="224"/>
      <c r="E193" s="224"/>
      <c r="F193" s="224"/>
      <c r="G193" s="224"/>
      <c r="H193" s="224"/>
      <c r="I193" s="224"/>
      <c r="J193" s="224"/>
    </row>
    <row r="194" spans="2:10" x14ac:dyDescent="0.25">
      <c r="B194" s="224"/>
      <c r="C194" s="224"/>
      <c r="D194" s="224"/>
      <c r="E194" s="224"/>
      <c r="F194" s="224"/>
      <c r="G194" s="224"/>
      <c r="H194" s="224"/>
      <c r="I194" s="224"/>
      <c r="J194" s="224"/>
    </row>
    <row r="195" spans="2:10" x14ac:dyDescent="0.25">
      <c r="B195" s="224"/>
      <c r="C195" s="224"/>
      <c r="D195" s="224"/>
      <c r="E195" s="224"/>
      <c r="F195" s="224"/>
      <c r="G195" s="224"/>
      <c r="H195" s="224"/>
      <c r="I195" s="224"/>
      <c r="J195" s="224"/>
    </row>
    <row r="196" spans="2:10" x14ac:dyDescent="0.25">
      <c r="B196" s="224"/>
      <c r="C196" s="224"/>
      <c r="D196" s="224"/>
      <c r="E196" s="224"/>
      <c r="F196" s="224"/>
      <c r="G196" s="224"/>
      <c r="H196" s="224"/>
      <c r="I196" s="224"/>
      <c r="J196" s="224"/>
    </row>
    <row r="197" spans="2:10" x14ac:dyDescent="0.25">
      <c r="B197" s="224"/>
      <c r="C197" s="224"/>
      <c r="D197" s="224"/>
      <c r="E197" s="224"/>
      <c r="F197" s="224"/>
      <c r="G197" s="224"/>
      <c r="H197" s="224"/>
      <c r="I197" s="224"/>
      <c r="J197" s="224"/>
    </row>
    <row r="198" spans="2:10" x14ac:dyDescent="0.25">
      <c r="B198" s="224"/>
      <c r="C198" s="224"/>
      <c r="D198" s="224"/>
      <c r="E198" s="224"/>
      <c r="F198" s="224"/>
      <c r="G198" s="224"/>
      <c r="H198" s="224"/>
      <c r="I198" s="224"/>
      <c r="J198" s="224"/>
    </row>
    <row r="199" spans="2:10" x14ac:dyDescent="0.25">
      <c r="B199" s="224"/>
      <c r="C199" s="224"/>
      <c r="D199" s="224"/>
      <c r="E199" s="224"/>
      <c r="F199" s="224"/>
      <c r="G199" s="224"/>
      <c r="H199" s="224"/>
      <c r="I199" s="224"/>
      <c r="J199" s="224"/>
    </row>
    <row r="200" spans="2:10" x14ac:dyDescent="0.25">
      <c r="B200" s="224"/>
      <c r="C200" s="224"/>
      <c r="D200" s="224"/>
      <c r="E200" s="224"/>
      <c r="F200" s="224"/>
      <c r="G200" s="224"/>
      <c r="H200" s="224"/>
      <c r="I200" s="224"/>
      <c r="J200" s="224"/>
    </row>
    <row r="212" spans="2:10" x14ac:dyDescent="0.25">
      <c r="B212" s="224"/>
      <c r="C212" s="224"/>
      <c r="D212" s="224"/>
      <c r="E212" s="224"/>
      <c r="F212" s="224"/>
      <c r="G212" s="224"/>
      <c r="H212" s="224"/>
      <c r="I212" s="224"/>
      <c r="J212" s="224"/>
    </row>
  </sheetData>
  <sheetProtection algorithmName="SHA-512" hashValue="Hr88sKGftWh99g0EICtxg8IlWU0h2Y2rquzM2qLDRHI7+bVqn+olB7aWd6DNALGIP3GAyy9k+BYTCMfKVopx8A==" saltValue="93GW7lMmXrtPo5uYx3Wesw==" spinCount="100000" sheet="1" objects="1" scenarios="1" selectLockedCells="1"/>
  <mergeCells count="26">
    <mergeCell ref="A78:C78"/>
    <mergeCell ref="B68:C68"/>
    <mergeCell ref="D68:E68"/>
    <mergeCell ref="F68:G68"/>
    <mergeCell ref="A74:J74"/>
    <mergeCell ref="B76:D76"/>
    <mergeCell ref="E76:G76"/>
    <mergeCell ref="H76:J76"/>
    <mergeCell ref="H45:J45"/>
    <mergeCell ref="A47:C47"/>
    <mergeCell ref="B56:C56"/>
    <mergeCell ref="D56:E56"/>
    <mergeCell ref="F56:G56"/>
    <mergeCell ref="H36:J36"/>
    <mergeCell ref="A1:J1"/>
    <mergeCell ref="B4:D4"/>
    <mergeCell ref="E4:G4"/>
    <mergeCell ref="H4:J4"/>
    <mergeCell ref="D3:J3"/>
    <mergeCell ref="B64:C64"/>
    <mergeCell ref="D64:E64"/>
    <mergeCell ref="F64:G64"/>
    <mergeCell ref="B36:D36"/>
    <mergeCell ref="E36:G36"/>
    <mergeCell ref="B45:D45"/>
    <mergeCell ref="E45:G45"/>
  </mergeCells>
  <printOptions horizontalCentered="1"/>
  <pageMargins left="0" right="0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M67"/>
  <sheetViews>
    <sheetView workbookViewId="0">
      <selection activeCell="N31" sqref="N31"/>
    </sheetView>
  </sheetViews>
  <sheetFormatPr baseColWidth="10" defaultColWidth="11.44140625" defaultRowHeight="13.2" x14ac:dyDescent="0.25"/>
  <cols>
    <col min="1" max="1" width="24.44140625" style="252" customWidth="1"/>
    <col min="2" max="16384" width="11.44140625" style="252"/>
  </cols>
  <sheetData>
    <row r="1" spans="1:13" s="224" customFormat="1" ht="13.5" customHeight="1" x14ac:dyDescent="0.25">
      <c r="A1" s="290" t="s">
        <v>86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3" ht="13.8" thickBot="1" x14ac:dyDescent="0.3"/>
    <row r="3" spans="1:13" s="224" customFormat="1" ht="18" x14ac:dyDescent="0.35">
      <c r="A3" s="245"/>
      <c r="B3" s="271" t="s">
        <v>0</v>
      </c>
      <c r="C3" s="272"/>
      <c r="D3" s="272"/>
      <c r="E3" s="273" t="s">
        <v>1</v>
      </c>
      <c r="F3" s="274"/>
      <c r="G3" s="275"/>
      <c r="H3" s="276" t="s">
        <v>2</v>
      </c>
      <c r="I3" s="276"/>
      <c r="J3" s="277"/>
    </row>
    <row r="4" spans="1:13" s="224" customFormat="1" ht="18.600000000000001" thickBot="1" x14ac:dyDescent="0.4">
      <c r="A4" s="246"/>
      <c r="B4" s="94" t="s">
        <v>3</v>
      </c>
      <c r="C4" s="95" t="s">
        <v>4</v>
      </c>
      <c r="D4" s="96" t="s">
        <v>5</v>
      </c>
      <c r="E4" s="97" t="s">
        <v>3</v>
      </c>
      <c r="F4" s="98" t="s">
        <v>4</v>
      </c>
      <c r="G4" s="99" t="s">
        <v>5</v>
      </c>
      <c r="H4" s="100" t="s">
        <v>3</v>
      </c>
      <c r="I4" s="101" t="s">
        <v>4</v>
      </c>
      <c r="J4" s="102" t="s">
        <v>5</v>
      </c>
    </row>
    <row r="5" spans="1:13" s="224" customFormat="1" ht="13.8" thickBot="1" x14ac:dyDescent="0.25">
      <c r="A5" s="302" t="s">
        <v>9</v>
      </c>
      <c r="B5" s="303"/>
      <c r="C5" s="38"/>
      <c r="D5" s="38"/>
      <c r="E5" s="39"/>
      <c r="F5" s="39"/>
      <c r="G5" s="39"/>
      <c r="H5" s="40"/>
      <c r="I5" s="40"/>
      <c r="J5" s="41"/>
      <c r="L5" s="233"/>
      <c r="M5" s="233"/>
    </row>
    <row r="6" spans="1:13" s="224" customFormat="1" x14ac:dyDescent="0.25">
      <c r="A6" s="25" t="s">
        <v>115</v>
      </c>
      <c r="B6" s="2">
        <v>0</v>
      </c>
      <c r="C6" s="53">
        <f t="shared" ref="C6:C21" si="0">IF(B6="","",(B6/$B$33))</f>
        <v>0</v>
      </c>
      <c r="D6" s="5"/>
      <c r="E6" s="6">
        <v>2</v>
      </c>
      <c r="F6" s="54">
        <f t="shared" ref="F6:F21" si="1">IF(E6="","",(E6/$B$33))</f>
        <v>6.1919504643962852E-3</v>
      </c>
      <c r="G6" s="9"/>
      <c r="H6" s="55">
        <f t="shared" ref="H6:H32" si="2">IF(B6+E6=0,0,B6+E6)</f>
        <v>2</v>
      </c>
      <c r="I6" s="56">
        <f t="shared" ref="I6:I31" si="3">IF(H6=0,"",(H6/$H$33))</f>
        <v>4.3383947939262474E-3</v>
      </c>
      <c r="J6" s="57">
        <f t="shared" ref="J6:J32" si="4">IF((D6*B6)+(G6*E6)="",0,IF(H6=0,0,((D6*B6)+(G6*E6))/H6))</f>
        <v>0</v>
      </c>
    </row>
    <row r="7" spans="1:13" s="224" customFormat="1" x14ac:dyDescent="0.25">
      <c r="A7" s="21" t="s">
        <v>116</v>
      </c>
      <c r="B7" s="2">
        <v>8</v>
      </c>
      <c r="C7" s="53">
        <f t="shared" si="0"/>
        <v>2.4767801857585141E-2</v>
      </c>
      <c r="D7" s="5">
        <v>16.5</v>
      </c>
      <c r="E7" s="6">
        <v>1</v>
      </c>
      <c r="F7" s="54">
        <f t="shared" si="1"/>
        <v>3.0959752321981426E-3</v>
      </c>
      <c r="G7" s="9">
        <v>14</v>
      </c>
      <c r="H7" s="55">
        <f t="shared" si="2"/>
        <v>9</v>
      </c>
      <c r="I7" s="56">
        <f t="shared" si="3"/>
        <v>1.9522776572668113E-2</v>
      </c>
      <c r="J7" s="57">
        <f t="shared" si="4"/>
        <v>16.222222222222221</v>
      </c>
    </row>
    <row r="8" spans="1:13" s="224" customFormat="1" x14ac:dyDescent="0.25">
      <c r="A8" s="21" t="s">
        <v>117</v>
      </c>
      <c r="B8" s="2">
        <v>11</v>
      </c>
      <c r="C8" s="53">
        <f t="shared" si="0"/>
        <v>3.4055727554179564E-2</v>
      </c>
      <c r="D8" s="5"/>
      <c r="E8" s="6">
        <v>3</v>
      </c>
      <c r="F8" s="54">
        <f t="shared" si="1"/>
        <v>9.2879256965944269E-3</v>
      </c>
      <c r="G8" s="9"/>
      <c r="H8" s="55">
        <f t="shared" si="2"/>
        <v>14</v>
      </c>
      <c r="I8" s="56">
        <f t="shared" si="3"/>
        <v>3.0368763557483729E-2</v>
      </c>
      <c r="J8" s="57">
        <f t="shared" si="4"/>
        <v>0</v>
      </c>
    </row>
    <row r="9" spans="1:13" s="224" customFormat="1" x14ac:dyDescent="0.25">
      <c r="A9" s="21" t="s">
        <v>118</v>
      </c>
      <c r="B9" s="2">
        <v>20</v>
      </c>
      <c r="C9" s="53">
        <f t="shared" si="0"/>
        <v>6.1919504643962849E-2</v>
      </c>
      <c r="D9" s="5">
        <v>16.100000000000001</v>
      </c>
      <c r="E9" s="6">
        <v>7</v>
      </c>
      <c r="F9" s="54">
        <f t="shared" si="1"/>
        <v>2.1671826625386997E-2</v>
      </c>
      <c r="G9" s="9">
        <v>16.5</v>
      </c>
      <c r="H9" s="55">
        <f t="shared" si="2"/>
        <v>27</v>
      </c>
      <c r="I9" s="56">
        <f t="shared" si="3"/>
        <v>5.8568329718004339E-2</v>
      </c>
      <c r="J9" s="57">
        <f t="shared" si="4"/>
        <v>16.203703703703702</v>
      </c>
    </row>
    <row r="10" spans="1:13" s="224" customFormat="1" x14ac:dyDescent="0.25">
      <c r="A10" s="21" t="s">
        <v>119</v>
      </c>
      <c r="B10" s="2">
        <v>0</v>
      </c>
      <c r="C10" s="53">
        <f t="shared" si="0"/>
        <v>0</v>
      </c>
      <c r="D10" s="5"/>
      <c r="E10" s="6">
        <v>2</v>
      </c>
      <c r="F10" s="54">
        <f t="shared" si="1"/>
        <v>6.1919504643962852E-3</v>
      </c>
      <c r="G10" s="9">
        <v>19</v>
      </c>
      <c r="H10" s="55">
        <f t="shared" si="2"/>
        <v>2</v>
      </c>
      <c r="I10" s="56">
        <f t="shared" si="3"/>
        <v>4.3383947939262474E-3</v>
      </c>
      <c r="J10" s="57">
        <f t="shared" si="4"/>
        <v>19</v>
      </c>
    </row>
    <row r="11" spans="1:13" s="224" customFormat="1" x14ac:dyDescent="0.25">
      <c r="A11" s="21" t="s">
        <v>120</v>
      </c>
      <c r="B11" s="2">
        <v>10</v>
      </c>
      <c r="C11" s="53">
        <f t="shared" si="0"/>
        <v>3.0959752321981424E-2</v>
      </c>
      <c r="D11" s="5">
        <v>17</v>
      </c>
      <c r="E11" s="6">
        <v>2</v>
      </c>
      <c r="F11" s="54">
        <f t="shared" si="1"/>
        <v>6.1919504643962852E-3</v>
      </c>
      <c r="G11" s="9">
        <v>20</v>
      </c>
      <c r="H11" s="55">
        <f t="shared" si="2"/>
        <v>12</v>
      </c>
      <c r="I11" s="56">
        <f t="shared" si="3"/>
        <v>2.6030368763557483E-2</v>
      </c>
      <c r="J11" s="57">
        <f t="shared" si="4"/>
        <v>17.5</v>
      </c>
    </row>
    <row r="12" spans="1:13" s="224" customFormat="1" x14ac:dyDescent="0.25">
      <c r="A12" s="21" t="s">
        <v>141</v>
      </c>
      <c r="B12" s="2">
        <v>11</v>
      </c>
      <c r="C12" s="53">
        <f t="shared" si="0"/>
        <v>3.4055727554179564E-2</v>
      </c>
      <c r="D12" s="5">
        <v>19</v>
      </c>
      <c r="E12" s="6">
        <v>2</v>
      </c>
      <c r="F12" s="54">
        <f t="shared" si="1"/>
        <v>6.1919504643962852E-3</v>
      </c>
      <c r="G12" s="9">
        <v>18.5</v>
      </c>
      <c r="H12" s="55">
        <f t="shared" si="2"/>
        <v>13</v>
      </c>
      <c r="I12" s="56">
        <f t="shared" si="3"/>
        <v>2.8199566160520606E-2</v>
      </c>
      <c r="J12" s="57">
        <f t="shared" si="4"/>
        <v>18.923076923076923</v>
      </c>
    </row>
    <row r="13" spans="1:13" s="224" customFormat="1" x14ac:dyDescent="0.25">
      <c r="A13" s="21" t="s">
        <v>121</v>
      </c>
      <c r="B13" s="2">
        <v>6</v>
      </c>
      <c r="C13" s="53">
        <f t="shared" si="0"/>
        <v>1.8575851393188854E-2</v>
      </c>
      <c r="D13" s="5">
        <v>15</v>
      </c>
      <c r="E13" s="6">
        <v>3</v>
      </c>
      <c r="F13" s="54">
        <f t="shared" si="1"/>
        <v>9.2879256965944269E-3</v>
      </c>
      <c r="G13" s="9">
        <v>14.33</v>
      </c>
      <c r="H13" s="55">
        <f t="shared" si="2"/>
        <v>9</v>
      </c>
      <c r="I13" s="56">
        <f t="shared" si="3"/>
        <v>1.9522776572668113E-2</v>
      </c>
      <c r="J13" s="57">
        <f t="shared" si="4"/>
        <v>14.776666666666667</v>
      </c>
    </row>
    <row r="14" spans="1:13" s="224" customFormat="1" x14ac:dyDescent="0.25">
      <c r="A14" s="21" t="s">
        <v>122</v>
      </c>
      <c r="B14" s="2">
        <v>18</v>
      </c>
      <c r="C14" s="53">
        <f t="shared" si="0"/>
        <v>5.5727554179566562E-2</v>
      </c>
      <c r="D14" s="5">
        <v>11.43</v>
      </c>
      <c r="E14" s="6">
        <v>5</v>
      </c>
      <c r="F14" s="54">
        <f t="shared" si="1"/>
        <v>1.5479876160990712E-2</v>
      </c>
      <c r="G14" s="9">
        <v>11.75</v>
      </c>
      <c r="H14" s="55">
        <f t="shared" si="2"/>
        <v>23</v>
      </c>
      <c r="I14" s="56">
        <f t="shared" si="3"/>
        <v>4.9891540130151846E-2</v>
      </c>
      <c r="J14" s="57">
        <f t="shared" si="4"/>
        <v>11.499565217391305</v>
      </c>
    </row>
    <row r="15" spans="1:13" s="224" customFormat="1" x14ac:dyDescent="0.25">
      <c r="A15" s="12" t="s">
        <v>123</v>
      </c>
      <c r="B15" s="2">
        <v>16</v>
      </c>
      <c r="C15" s="53">
        <f t="shared" si="0"/>
        <v>4.9535603715170282E-2</v>
      </c>
      <c r="D15" s="5">
        <v>13.83</v>
      </c>
      <c r="E15" s="6">
        <v>11</v>
      </c>
      <c r="F15" s="54">
        <f t="shared" si="1"/>
        <v>3.4055727554179564E-2</v>
      </c>
      <c r="G15" s="9">
        <v>12.75</v>
      </c>
      <c r="H15" s="55">
        <f t="shared" si="2"/>
        <v>27</v>
      </c>
      <c r="I15" s="56">
        <f t="shared" si="3"/>
        <v>5.8568329718004339E-2</v>
      </c>
      <c r="J15" s="57">
        <f t="shared" si="4"/>
        <v>13.389999999999999</v>
      </c>
    </row>
    <row r="16" spans="1:13" s="224" customFormat="1" x14ac:dyDescent="0.25">
      <c r="A16" s="12" t="s">
        <v>124</v>
      </c>
      <c r="B16" s="2">
        <v>19</v>
      </c>
      <c r="C16" s="53">
        <f t="shared" si="0"/>
        <v>5.8823529411764705E-2</v>
      </c>
      <c r="D16" s="5">
        <v>14.19</v>
      </c>
      <c r="E16" s="6">
        <v>5</v>
      </c>
      <c r="F16" s="54">
        <f t="shared" si="1"/>
        <v>1.5479876160990712E-2</v>
      </c>
      <c r="G16" s="9">
        <v>15</v>
      </c>
      <c r="H16" s="55">
        <f t="shared" si="2"/>
        <v>24</v>
      </c>
      <c r="I16" s="56">
        <f t="shared" si="3"/>
        <v>5.2060737527114966E-2</v>
      </c>
      <c r="J16" s="57">
        <f t="shared" si="4"/>
        <v>14.358750000000001</v>
      </c>
    </row>
    <row r="17" spans="1:12" s="224" customFormat="1" x14ac:dyDescent="0.25">
      <c r="A17" s="12" t="s">
        <v>125</v>
      </c>
      <c r="B17" s="2">
        <v>5</v>
      </c>
      <c r="C17" s="53">
        <f t="shared" si="0"/>
        <v>1.5479876160990712E-2</v>
      </c>
      <c r="D17" s="5">
        <v>16.25</v>
      </c>
      <c r="E17" s="6">
        <v>6</v>
      </c>
      <c r="F17" s="54">
        <f t="shared" si="1"/>
        <v>1.8575851393188854E-2</v>
      </c>
      <c r="G17" s="9">
        <v>17</v>
      </c>
      <c r="H17" s="55">
        <f t="shared" si="2"/>
        <v>11</v>
      </c>
      <c r="I17" s="56">
        <f t="shared" si="3"/>
        <v>2.3861171366594359E-2</v>
      </c>
      <c r="J17" s="57">
        <f t="shared" si="4"/>
        <v>16.65909090909091</v>
      </c>
    </row>
    <row r="18" spans="1:12" s="224" customFormat="1" x14ac:dyDescent="0.25">
      <c r="A18" s="12" t="s">
        <v>126</v>
      </c>
      <c r="B18" s="2">
        <v>34</v>
      </c>
      <c r="C18" s="53">
        <f t="shared" si="0"/>
        <v>0.10526315789473684</v>
      </c>
      <c r="D18" s="5">
        <v>16.55</v>
      </c>
      <c r="E18" s="6">
        <v>30</v>
      </c>
      <c r="F18" s="54">
        <f t="shared" si="1"/>
        <v>9.2879256965944276E-2</v>
      </c>
      <c r="G18" s="9">
        <v>16.43</v>
      </c>
      <c r="H18" s="55">
        <f t="shared" si="2"/>
        <v>64</v>
      </c>
      <c r="I18" s="56">
        <f t="shared" si="3"/>
        <v>0.13882863340563992</v>
      </c>
      <c r="J18" s="57">
        <f t="shared" si="4"/>
        <v>16.493749999999999</v>
      </c>
    </row>
    <row r="19" spans="1:12" s="224" customFormat="1" x14ac:dyDescent="0.25">
      <c r="A19" s="12" t="s">
        <v>127</v>
      </c>
      <c r="B19" s="2">
        <v>8</v>
      </c>
      <c r="C19" s="53">
        <f t="shared" si="0"/>
        <v>2.4767801857585141E-2</v>
      </c>
      <c r="D19" s="5">
        <v>13.71</v>
      </c>
      <c r="E19" s="6">
        <v>3</v>
      </c>
      <c r="F19" s="54">
        <f t="shared" si="1"/>
        <v>9.2879256965944269E-3</v>
      </c>
      <c r="G19" s="9">
        <v>16.75</v>
      </c>
      <c r="H19" s="55">
        <f t="shared" si="2"/>
        <v>11</v>
      </c>
      <c r="I19" s="56">
        <f t="shared" si="3"/>
        <v>2.3861171366594359E-2</v>
      </c>
      <c r="J19" s="57">
        <f t="shared" si="4"/>
        <v>14.539090909090909</v>
      </c>
    </row>
    <row r="20" spans="1:12" s="224" customFormat="1" x14ac:dyDescent="0.25">
      <c r="A20" s="12" t="s">
        <v>128</v>
      </c>
      <c r="B20" s="2">
        <v>1</v>
      </c>
      <c r="C20" s="53">
        <f t="shared" si="0"/>
        <v>3.0959752321981426E-3</v>
      </c>
      <c r="D20" s="5">
        <v>15</v>
      </c>
      <c r="E20" s="6">
        <v>0</v>
      </c>
      <c r="F20" s="54">
        <f t="shared" si="1"/>
        <v>0</v>
      </c>
      <c r="G20" s="9"/>
      <c r="H20" s="55">
        <f t="shared" si="2"/>
        <v>1</v>
      </c>
      <c r="I20" s="56">
        <f t="shared" si="3"/>
        <v>2.1691973969631237E-3</v>
      </c>
      <c r="J20" s="57">
        <f t="shared" si="4"/>
        <v>15</v>
      </c>
    </row>
    <row r="21" spans="1:12" s="224" customFormat="1" x14ac:dyDescent="0.25">
      <c r="A21" s="12" t="s">
        <v>129</v>
      </c>
      <c r="B21" s="2">
        <v>9</v>
      </c>
      <c r="C21" s="53">
        <f t="shared" si="0"/>
        <v>2.7863777089783281E-2</v>
      </c>
      <c r="D21" s="5">
        <v>16</v>
      </c>
      <c r="E21" s="6">
        <v>9</v>
      </c>
      <c r="F21" s="54">
        <f t="shared" si="1"/>
        <v>2.7863777089783281E-2</v>
      </c>
      <c r="G21" s="9">
        <v>13.5</v>
      </c>
      <c r="H21" s="55">
        <f t="shared" si="2"/>
        <v>18</v>
      </c>
      <c r="I21" s="56">
        <f t="shared" si="3"/>
        <v>3.9045553145336226E-2</v>
      </c>
      <c r="J21" s="57">
        <f t="shared" si="4"/>
        <v>14.75</v>
      </c>
    </row>
    <row r="22" spans="1:12" s="224" customFormat="1" x14ac:dyDescent="0.25">
      <c r="A22" s="12" t="s">
        <v>130</v>
      </c>
      <c r="B22" s="2">
        <v>8</v>
      </c>
      <c r="C22" s="53"/>
      <c r="D22" s="5">
        <v>13</v>
      </c>
      <c r="E22" s="6">
        <v>1</v>
      </c>
      <c r="F22" s="54"/>
      <c r="G22" s="9">
        <v>17</v>
      </c>
      <c r="H22" s="55">
        <f t="shared" si="2"/>
        <v>9</v>
      </c>
      <c r="I22" s="56">
        <f t="shared" si="3"/>
        <v>1.9522776572668113E-2</v>
      </c>
      <c r="J22" s="57">
        <f t="shared" ref="J22:J25" si="5">IF((D22*B22)+(G22*E22)="",0,IF(H22=0,0,((D22*B22)+(G22*E22))/H22))</f>
        <v>13.444444444444445</v>
      </c>
    </row>
    <row r="23" spans="1:12" s="224" customFormat="1" x14ac:dyDescent="0.25">
      <c r="A23" s="12" t="s">
        <v>131</v>
      </c>
      <c r="B23" s="2">
        <v>14</v>
      </c>
      <c r="C23" s="53"/>
      <c r="D23" s="5">
        <v>18.059999999999999</v>
      </c>
      <c r="E23" s="6">
        <v>4</v>
      </c>
      <c r="F23" s="54"/>
      <c r="G23" s="9">
        <v>19.670000000000002</v>
      </c>
      <c r="H23" s="55">
        <f t="shared" si="2"/>
        <v>18</v>
      </c>
      <c r="I23" s="56">
        <f t="shared" si="3"/>
        <v>3.9045553145336226E-2</v>
      </c>
      <c r="J23" s="57">
        <f t="shared" si="5"/>
        <v>18.417777777777776</v>
      </c>
    </row>
    <row r="24" spans="1:12" s="224" customFormat="1" x14ac:dyDescent="0.25">
      <c r="A24" s="12" t="s">
        <v>132</v>
      </c>
      <c r="B24" s="2">
        <v>12</v>
      </c>
      <c r="C24" s="53"/>
      <c r="D24" s="5">
        <v>16.75</v>
      </c>
      <c r="E24" s="6">
        <v>4</v>
      </c>
      <c r="F24" s="54"/>
      <c r="G24" s="9">
        <v>14.25</v>
      </c>
      <c r="H24" s="55">
        <f t="shared" si="2"/>
        <v>16</v>
      </c>
      <c r="I24" s="56">
        <f t="shared" si="3"/>
        <v>3.4707158351409979E-2</v>
      </c>
      <c r="J24" s="57">
        <f t="shared" si="5"/>
        <v>16.125</v>
      </c>
    </row>
    <row r="25" spans="1:12" s="224" customFormat="1" x14ac:dyDescent="0.25">
      <c r="A25" s="12" t="s">
        <v>133</v>
      </c>
      <c r="B25" s="2">
        <v>19</v>
      </c>
      <c r="C25" s="53"/>
      <c r="D25" s="5">
        <v>15.53</v>
      </c>
      <c r="E25" s="6">
        <v>10</v>
      </c>
      <c r="F25" s="54"/>
      <c r="G25" s="9">
        <v>16</v>
      </c>
      <c r="H25" s="55">
        <f t="shared" si="2"/>
        <v>29</v>
      </c>
      <c r="I25" s="56">
        <f t="shared" si="3"/>
        <v>6.2906724511930592E-2</v>
      </c>
      <c r="J25" s="57">
        <f t="shared" si="5"/>
        <v>15.69206896551724</v>
      </c>
    </row>
    <row r="26" spans="1:12" s="224" customFormat="1" x14ac:dyDescent="0.25">
      <c r="A26" s="12" t="s">
        <v>134</v>
      </c>
      <c r="B26" s="2">
        <v>22</v>
      </c>
      <c r="C26" s="53">
        <f t="shared" ref="C26:C32" si="6">IF(B26="","",(B26/$B$33))</f>
        <v>6.8111455108359129E-2</v>
      </c>
      <c r="D26" s="5">
        <v>14.25</v>
      </c>
      <c r="E26" s="6">
        <v>4</v>
      </c>
      <c r="F26" s="54">
        <f t="shared" ref="F26:F32" si="7">IF(E26="","",(E26/$B$33))</f>
        <v>1.238390092879257E-2</v>
      </c>
      <c r="G26" s="9">
        <v>15</v>
      </c>
      <c r="H26" s="55">
        <f t="shared" si="2"/>
        <v>26</v>
      </c>
      <c r="I26" s="56">
        <f t="shared" si="3"/>
        <v>5.6399132321041212E-2</v>
      </c>
      <c r="J26" s="57">
        <f t="shared" si="4"/>
        <v>14.365384615384615</v>
      </c>
    </row>
    <row r="27" spans="1:12" s="224" customFormat="1" x14ac:dyDescent="0.25">
      <c r="A27" s="12" t="s">
        <v>135</v>
      </c>
      <c r="B27" s="2">
        <v>21</v>
      </c>
      <c r="C27" s="53">
        <f t="shared" si="6"/>
        <v>6.5015479876160992E-2</v>
      </c>
      <c r="D27" s="5">
        <v>14.8</v>
      </c>
      <c r="E27" s="6">
        <v>6</v>
      </c>
      <c r="F27" s="54">
        <f t="shared" si="7"/>
        <v>1.8575851393188854E-2</v>
      </c>
      <c r="G27" s="9">
        <v>15.5</v>
      </c>
      <c r="H27" s="55">
        <f t="shared" si="2"/>
        <v>27</v>
      </c>
      <c r="I27" s="56">
        <f t="shared" si="3"/>
        <v>5.8568329718004339E-2</v>
      </c>
      <c r="J27" s="57">
        <f t="shared" si="4"/>
        <v>14.955555555555556</v>
      </c>
    </row>
    <row r="28" spans="1:12" s="224" customFormat="1" x14ac:dyDescent="0.25">
      <c r="A28" s="12" t="s">
        <v>136</v>
      </c>
      <c r="B28" s="2">
        <v>18</v>
      </c>
      <c r="C28" s="53">
        <f t="shared" si="6"/>
        <v>5.5727554179566562E-2</v>
      </c>
      <c r="D28" s="5">
        <v>14</v>
      </c>
      <c r="E28" s="6">
        <v>12</v>
      </c>
      <c r="F28" s="54">
        <f t="shared" si="7"/>
        <v>3.7151702786377708E-2</v>
      </c>
      <c r="G28" s="9">
        <v>13.22</v>
      </c>
      <c r="H28" s="55">
        <f t="shared" si="2"/>
        <v>30</v>
      </c>
      <c r="I28" s="56">
        <f t="shared" si="3"/>
        <v>6.5075921908893705E-2</v>
      </c>
      <c r="J28" s="57">
        <f t="shared" si="4"/>
        <v>13.687999999999999</v>
      </c>
    </row>
    <row r="29" spans="1:12" s="224" customFormat="1" x14ac:dyDescent="0.25">
      <c r="A29" s="12" t="s">
        <v>137</v>
      </c>
      <c r="B29" s="2">
        <v>21</v>
      </c>
      <c r="C29" s="53">
        <f t="shared" si="6"/>
        <v>6.5015479876160992E-2</v>
      </c>
      <c r="D29" s="5">
        <v>16</v>
      </c>
      <c r="E29" s="6">
        <v>5</v>
      </c>
      <c r="F29" s="54">
        <f t="shared" si="7"/>
        <v>1.5479876160990712E-2</v>
      </c>
      <c r="G29" s="9">
        <v>14</v>
      </c>
      <c r="H29" s="55">
        <f t="shared" si="2"/>
        <v>26</v>
      </c>
      <c r="I29" s="56">
        <f t="shared" si="3"/>
        <v>5.6399132321041212E-2</v>
      </c>
      <c r="J29" s="57">
        <f t="shared" si="4"/>
        <v>15.615384615384615</v>
      </c>
    </row>
    <row r="30" spans="1:12" s="224" customFormat="1" x14ac:dyDescent="0.25">
      <c r="A30" s="12" t="s">
        <v>138</v>
      </c>
      <c r="B30" s="2">
        <v>12</v>
      </c>
      <c r="C30" s="53">
        <f t="shared" si="6"/>
        <v>3.7151702786377708E-2</v>
      </c>
      <c r="D30" s="5">
        <v>15</v>
      </c>
      <c r="E30" s="6">
        <v>1</v>
      </c>
      <c r="F30" s="54">
        <f t="shared" si="7"/>
        <v>3.0959752321981426E-3</v>
      </c>
      <c r="G30" s="9">
        <v>17</v>
      </c>
      <c r="H30" s="55">
        <f t="shared" si="2"/>
        <v>13</v>
      </c>
      <c r="I30" s="56">
        <f t="shared" si="3"/>
        <v>2.8199566160520606E-2</v>
      </c>
      <c r="J30" s="57">
        <f t="shared" si="4"/>
        <v>15.153846153846153</v>
      </c>
    </row>
    <row r="31" spans="1:12" s="224" customFormat="1" x14ac:dyDescent="0.25">
      <c r="A31" s="12"/>
      <c r="B31" s="2"/>
      <c r="C31" s="53" t="str">
        <f t="shared" si="6"/>
        <v/>
      </c>
      <c r="D31" s="5"/>
      <c r="E31" s="6"/>
      <c r="F31" s="54" t="str">
        <f t="shared" si="7"/>
        <v/>
      </c>
      <c r="G31" s="9"/>
      <c r="H31" s="55">
        <f t="shared" si="2"/>
        <v>0</v>
      </c>
      <c r="I31" s="56" t="str">
        <f t="shared" si="3"/>
        <v/>
      </c>
      <c r="J31" s="57">
        <f t="shared" si="4"/>
        <v>0</v>
      </c>
      <c r="L31" s="224" t="s">
        <v>168</v>
      </c>
    </row>
    <row r="32" spans="1:12" s="224" customFormat="1" ht="13.8" thickBot="1" x14ac:dyDescent="0.3">
      <c r="A32" s="12"/>
      <c r="B32" s="2"/>
      <c r="C32" s="53" t="str">
        <f t="shared" si="6"/>
        <v/>
      </c>
      <c r="D32" s="5"/>
      <c r="E32" s="6"/>
      <c r="F32" s="54" t="str">
        <f t="shared" si="7"/>
        <v/>
      </c>
      <c r="G32" s="9"/>
      <c r="H32" s="55">
        <f t="shared" si="2"/>
        <v>0</v>
      </c>
      <c r="I32" s="56" t="str">
        <f t="shared" ref="I32" si="8">IF(H32=0,"",(H32/$H$33))</f>
        <v/>
      </c>
      <c r="J32" s="57">
        <f t="shared" si="4"/>
        <v>0</v>
      </c>
    </row>
    <row r="33" spans="1:13" s="224" customFormat="1" ht="13.8" thickBot="1" x14ac:dyDescent="0.3">
      <c r="A33" s="104" t="s">
        <v>8</v>
      </c>
      <c r="B33" s="105">
        <f>SUM(B6:B32)</f>
        <v>323</v>
      </c>
      <c r="C33" s="106">
        <f>SUM(C6:C32)</f>
        <v>0.83591331269349844</v>
      </c>
      <c r="D33" s="107">
        <f>((B6*D6)+(B7*D7)+(B8*D8)+(B9*D9)+(B10*D10)+(B11*D11)+(B12*D12)+(B13*D13)+(B14*D14)+(B15*D15)+(B16*D16)+(B17*D17)+(B18*D18)+(B19*D19)+(B20*D20)+(B21*D21)+(B26*D26)+(B27*D27)+(B28*D28)+(B29*D29)+(B30*D30)+(B31*D31)+(B32*D32))/B33</f>
        <v>12.150340557275541</v>
      </c>
      <c r="E33" s="196">
        <f>SUM(E6:E32)</f>
        <v>138</v>
      </c>
      <c r="F33" s="197">
        <f>SUM(F6:F32)</f>
        <v>0.36842105263157887</v>
      </c>
      <c r="G33" s="198">
        <f>((E6*G6)+(E7*G7)+(E8*G8)+(E9*G9)+(E10*G10)+(E11*G11)+(E12*G12)+(E13*G13)+(E14*G14)+(E15*G15)+(E16*G16)+(E17*G17)+(E18*G18)+(E19*G19)+(E20*G20)+(E21*G21)+(E26*G26)+(E27*G27)+(E28*G28)+(E29*G29)+(E30*G30)+(E31*G31)+(E32*G32))/E33</f>
        <v>12.512898550724637</v>
      </c>
      <c r="H33" s="199">
        <f>SUM(H6:H32)</f>
        <v>461</v>
      </c>
      <c r="I33" s="200">
        <f>SUM(I6:I32)</f>
        <v>1</v>
      </c>
      <c r="J33" s="201">
        <f>((H6*J6)+(H7*J7)+(H8*J8)+(H9*J9)+(H10*J10)+(H11*J11)+(H12*J12)+(H13*J13)+(H14*J14)+(H15*J15)+(H16*J16)+(H17*J17)+(H18*J18)+(H19*J19)+(H20*J20)+(H21*J21)+(H26*J26)+(H27*J27)+(H28*J28)+(H29*J29)+(H30*J30)+(H31*J31)+(H32*J32))/H33</f>
        <v>12.25887201735358</v>
      </c>
    </row>
    <row r="35" spans="1:13" ht="13.8" thickBot="1" x14ac:dyDescent="0.3"/>
    <row r="36" spans="1:13" s="224" customFormat="1" ht="18" x14ac:dyDescent="0.35">
      <c r="A36" s="245"/>
      <c r="B36" s="291" t="s">
        <v>0</v>
      </c>
      <c r="C36" s="292"/>
      <c r="D36" s="292"/>
      <c r="E36" s="293" t="s">
        <v>1</v>
      </c>
      <c r="F36" s="294"/>
      <c r="G36" s="295"/>
      <c r="H36" s="296" t="s">
        <v>2</v>
      </c>
      <c r="I36" s="296"/>
      <c r="J36" s="297"/>
    </row>
    <row r="37" spans="1:13" s="224" customFormat="1" ht="18.600000000000001" thickBot="1" x14ac:dyDescent="0.4">
      <c r="A37" s="246"/>
      <c r="B37" s="108" t="s">
        <v>3</v>
      </c>
      <c r="C37" s="109" t="s">
        <v>4</v>
      </c>
      <c r="D37" s="110" t="s">
        <v>5</v>
      </c>
      <c r="E37" s="111" t="s">
        <v>3</v>
      </c>
      <c r="F37" s="112" t="s">
        <v>4</v>
      </c>
      <c r="G37" s="113" t="s">
        <v>5</v>
      </c>
      <c r="H37" s="114" t="s">
        <v>3</v>
      </c>
      <c r="I37" s="115" t="s">
        <v>4</v>
      </c>
      <c r="J37" s="116" t="s">
        <v>5</v>
      </c>
    </row>
    <row r="38" spans="1:13" s="224" customFormat="1" ht="13.8" thickBot="1" x14ac:dyDescent="0.25">
      <c r="A38" s="284" t="s">
        <v>11</v>
      </c>
      <c r="B38" s="285"/>
      <c r="C38" s="285"/>
      <c r="D38" s="139"/>
      <c r="E38" s="202"/>
      <c r="F38" s="203"/>
      <c r="G38" s="203"/>
      <c r="H38" s="204"/>
      <c r="I38" s="204"/>
      <c r="J38" s="205"/>
      <c r="L38" s="224" t="s">
        <v>147</v>
      </c>
      <c r="M38" s="233"/>
    </row>
    <row r="39" spans="1:13" s="224" customFormat="1" x14ac:dyDescent="0.25">
      <c r="A39" s="103" t="s">
        <v>97</v>
      </c>
      <c r="B39" s="18">
        <v>177</v>
      </c>
      <c r="C39" s="122">
        <f>IF(B39="","",(B39/$B$44))</f>
        <v>0.53963414634146345</v>
      </c>
      <c r="D39" s="19">
        <v>8.9600000000000009</v>
      </c>
      <c r="E39" s="6">
        <v>149</v>
      </c>
      <c r="F39" s="125">
        <f>IF(E39="","",(E39/$E$44))</f>
        <v>0.29681274900398408</v>
      </c>
      <c r="G39" s="9">
        <v>10.89</v>
      </c>
      <c r="H39" s="126">
        <f>IF(B39+E39=0,0,B39+E39)</f>
        <v>326</v>
      </c>
      <c r="I39" s="127">
        <f>IF(H39=0,"",(H39/$H$44))</f>
        <v>0.39277108433734942</v>
      </c>
      <c r="J39" s="128">
        <f>IF((D39*B39)+(G39*E39)="",0,IF(H39=0,0,((D39*B39)+(G39*E39))/H39))</f>
        <v>9.8421165644171786</v>
      </c>
    </row>
    <row r="40" spans="1:13" s="224" customFormat="1" x14ac:dyDescent="0.25">
      <c r="A40" s="103" t="s">
        <v>98</v>
      </c>
      <c r="B40" s="20">
        <v>66</v>
      </c>
      <c r="C40" s="140">
        <f>IF(B40="","",(B40/$B$44))</f>
        <v>0.20121951219512196</v>
      </c>
      <c r="D40" s="22">
        <v>14.53</v>
      </c>
      <c r="E40" s="6">
        <v>25</v>
      </c>
      <c r="F40" s="125">
        <f>IF(E40="","",(E40/$E$44))</f>
        <v>4.9800796812749001E-2</v>
      </c>
      <c r="G40" s="9">
        <v>14.48</v>
      </c>
      <c r="H40" s="126">
        <f>IF(B40+E40=0,0,B40+E40)</f>
        <v>91</v>
      </c>
      <c r="I40" s="127">
        <f>IF(H40=0,"",(H40/$H$44))</f>
        <v>0.10963855421686747</v>
      </c>
      <c r="J40" s="128">
        <f>IF((D40*B40)+(G40*E40)="",0,IF(H40=0,0,((D40*B40)+(G40*E40))/H40))</f>
        <v>14.516263736263737</v>
      </c>
      <c r="L40" s="224" t="s">
        <v>148</v>
      </c>
    </row>
    <row r="41" spans="1:13" s="224" customFormat="1" x14ac:dyDescent="0.25">
      <c r="A41" s="103" t="s">
        <v>99</v>
      </c>
      <c r="B41" s="20">
        <v>72</v>
      </c>
      <c r="C41" s="140">
        <f>IF(B41="","",(B41/$B$44))</f>
        <v>0.21951219512195122</v>
      </c>
      <c r="D41" s="22">
        <v>13.46</v>
      </c>
      <c r="E41" s="6">
        <v>35</v>
      </c>
      <c r="F41" s="125">
        <f>IF(E41="","",(E41/$E$44))</f>
        <v>6.9721115537848599E-2</v>
      </c>
      <c r="G41" s="9">
        <v>14.74</v>
      </c>
      <c r="H41" s="126">
        <f>IF(B41+E41=0,0,B41+E41)</f>
        <v>107</v>
      </c>
      <c r="I41" s="127">
        <f>IF(H41=0,"",(H41/$H$44))</f>
        <v>0.12891566265060242</v>
      </c>
      <c r="J41" s="128">
        <f>IF((D41*B41)+(G41*E41)="",0,IF(H41=0,0,((D41*B41)+(G41*E41))/H41))</f>
        <v>13.878691588785047</v>
      </c>
    </row>
    <row r="42" spans="1:13" s="224" customFormat="1" x14ac:dyDescent="0.25">
      <c r="A42" s="21" t="s">
        <v>146</v>
      </c>
      <c r="B42" s="20">
        <v>13</v>
      </c>
      <c r="C42" s="140">
        <f>IF(B42="","",(B42/$B$44))</f>
        <v>3.9634146341463415E-2</v>
      </c>
      <c r="D42" s="22">
        <v>15.38</v>
      </c>
      <c r="E42" s="6">
        <v>293</v>
      </c>
      <c r="F42" s="125">
        <f>IF(E42="","",(E42/$E$44))</f>
        <v>0.58366533864541836</v>
      </c>
      <c r="G42" s="9">
        <v>14.04</v>
      </c>
      <c r="H42" s="126">
        <f>IF(B42+E42=0,0,B42+E42)</f>
        <v>306</v>
      </c>
      <c r="I42" s="127">
        <f>IF(H42=0,"",(H42/$H$44))</f>
        <v>0.36867469879518072</v>
      </c>
      <c r="J42" s="128">
        <f>IF((D42*B42)+(G42*E42)="",0,IF(H42=0,0,((D42*B42)+(G42*E42))/H42))</f>
        <v>14.096928104575159</v>
      </c>
    </row>
    <row r="43" spans="1:13" s="224" customFormat="1" ht="13.8" thickBot="1" x14ac:dyDescent="0.3">
      <c r="A43" s="21"/>
      <c r="B43" s="20"/>
      <c r="C43" s="140" t="str">
        <f>IF(B43="","",(B43/$B$44))</f>
        <v/>
      </c>
      <c r="D43" s="22"/>
      <c r="E43" s="16"/>
      <c r="F43" s="192" t="str">
        <f>IF(E43="","",(E43/$E$44))</f>
        <v/>
      </c>
      <c r="G43" s="17"/>
      <c r="H43" s="193">
        <f>IF(B43+E43=0,0,B43+E43)</f>
        <v>0</v>
      </c>
      <c r="I43" s="194" t="str">
        <f>IF(H43=0,"",(H43/$H$44))</f>
        <v/>
      </c>
      <c r="J43" s="195">
        <f>IF((D43*B43)+(G43*E43)="",0,IF(H43=0,0,((D43*B43)+(G43*E43))/H43))</f>
        <v>0</v>
      </c>
    </row>
    <row r="44" spans="1:13" s="224" customFormat="1" ht="13.8" thickBot="1" x14ac:dyDescent="0.3">
      <c r="A44" s="134" t="s">
        <v>8</v>
      </c>
      <c r="B44" s="135">
        <f>SUM(B39:B43)</f>
        <v>328</v>
      </c>
      <c r="C44" s="136">
        <f>SUM(C39:C43)</f>
        <v>1</v>
      </c>
      <c r="D44" s="137">
        <f>((B39*D39)+(B40*D40)+(B41*D41)+(B42*D42)+(B43*D43))/B44</f>
        <v>11.323048780487806</v>
      </c>
      <c r="E44" s="206">
        <f>SUM(E39:E43)</f>
        <v>502</v>
      </c>
      <c r="F44" s="207">
        <f>SUM(F39:F43)</f>
        <v>1</v>
      </c>
      <c r="G44" s="208">
        <f>((E39*G39)+(E40*G40)+(E41*G41)+(E42*G42)+(E43*G43))/E44</f>
        <v>13.175756972111554</v>
      </c>
      <c r="H44" s="209">
        <f>SUM(H39:H43)</f>
        <v>830</v>
      </c>
      <c r="I44" s="210">
        <f>SUM(I39:I43)</f>
        <v>1</v>
      </c>
      <c r="J44" s="211">
        <f>((H39*J39)+(H40*J40)+(H41*J41)+(H42*J42)+(H43*J43))/H44</f>
        <v>12.443602409638553</v>
      </c>
    </row>
    <row r="46" spans="1:13" x14ac:dyDescent="0.25">
      <c r="A46" s="252" t="s">
        <v>149</v>
      </c>
      <c r="B46" s="252">
        <v>83</v>
      </c>
      <c r="C46" s="266">
        <v>0.20200000000000001</v>
      </c>
      <c r="E46" s="252">
        <v>84</v>
      </c>
      <c r="F46" s="266">
        <v>0.14330000000000001</v>
      </c>
      <c r="H46" s="252">
        <v>167</v>
      </c>
      <c r="I46" s="266">
        <v>0.16750000000000001</v>
      </c>
      <c r="J46" s="252" t="s">
        <v>150</v>
      </c>
    </row>
    <row r="47" spans="1:13" x14ac:dyDescent="0.25">
      <c r="B47" s="252" t="s">
        <v>151</v>
      </c>
      <c r="E47" s="252" t="s">
        <v>152</v>
      </c>
      <c r="H47" s="252" t="s">
        <v>153</v>
      </c>
    </row>
    <row r="49" spans="1:12" s="224" customFormat="1" ht="17.399999999999999" x14ac:dyDescent="0.25">
      <c r="A49" s="290" t="s">
        <v>12</v>
      </c>
      <c r="B49" s="290"/>
      <c r="C49" s="290"/>
      <c r="D49" s="290"/>
      <c r="E49" s="290"/>
      <c r="F49" s="290"/>
      <c r="G49" s="290"/>
      <c r="H49" s="290"/>
      <c r="I49" s="290"/>
      <c r="J49" s="290"/>
    </row>
    <row r="50" spans="1:12" s="224" customFormat="1" ht="13.8" thickBot="1" x14ac:dyDescent="0.3"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2" s="224" customFormat="1" ht="18" x14ac:dyDescent="0.35">
      <c r="A51" s="245"/>
      <c r="B51" s="291" t="s">
        <v>0</v>
      </c>
      <c r="C51" s="292"/>
      <c r="D51" s="292"/>
      <c r="E51" s="293" t="s">
        <v>1</v>
      </c>
      <c r="F51" s="294"/>
      <c r="G51" s="295"/>
      <c r="H51" s="296" t="s">
        <v>2</v>
      </c>
      <c r="I51" s="296"/>
      <c r="J51" s="297"/>
    </row>
    <row r="52" spans="1:12" s="224" customFormat="1" ht="18.600000000000001" thickBot="1" x14ac:dyDescent="0.4">
      <c r="A52" s="246"/>
      <c r="B52" s="108" t="s">
        <v>3</v>
      </c>
      <c r="C52" s="109" t="s">
        <v>4</v>
      </c>
      <c r="D52" s="110" t="s">
        <v>5</v>
      </c>
      <c r="E52" s="111" t="s">
        <v>3</v>
      </c>
      <c r="F52" s="112" t="s">
        <v>4</v>
      </c>
      <c r="G52" s="113" t="s">
        <v>5</v>
      </c>
      <c r="H52" s="114" t="s">
        <v>3</v>
      </c>
      <c r="I52" s="115" t="s">
        <v>4</v>
      </c>
      <c r="J52" s="116" t="s">
        <v>5</v>
      </c>
    </row>
    <row r="53" spans="1:12" s="224" customFormat="1" ht="13.8" thickBot="1" x14ac:dyDescent="0.25">
      <c r="A53" s="284"/>
      <c r="B53" s="285"/>
      <c r="C53" s="285"/>
      <c r="D53" s="117"/>
      <c r="E53" s="118"/>
      <c r="F53" s="118"/>
      <c r="G53" s="118"/>
      <c r="H53" s="119"/>
      <c r="I53" s="119"/>
      <c r="J53" s="120"/>
    </row>
    <row r="54" spans="1:12" s="224" customFormat="1" x14ac:dyDescent="0.25">
      <c r="A54" s="25" t="s">
        <v>139</v>
      </c>
      <c r="B54" s="184">
        <v>7</v>
      </c>
      <c r="C54" s="185">
        <f t="shared" ref="C54:C66" si="9">IF(B54="","",(B54/$B$67))</f>
        <v>0.26923076923076922</v>
      </c>
      <c r="D54" s="151">
        <v>15.71</v>
      </c>
      <c r="E54" s="152">
        <v>2</v>
      </c>
      <c r="F54" s="186">
        <f t="shared" ref="F54:F66" si="10">IF(E54="","",(E54/$E$67))</f>
        <v>0.4</v>
      </c>
      <c r="G54" s="155">
        <v>14.5</v>
      </c>
      <c r="H54" s="187">
        <f t="shared" ref="H54:H66" si="11">IF(B54+E54=0,0,B54+E54)</f>
        <v>9</v>
      </c>
      <c r="I54" s="188">
        <f t="shared" ref="I54:I66" si="12">IF(H54=0,"",(H54/$H$67))</f>
        <v>0.29032258064516131</v>
      </c>
      <c r="J54" s="189">
        <f t="shared" ref="J54:J66" si="13">IF((D54*B54)+(G54*E54)="",0,IF(H54=0,0,((D54*B54)+(G54*E54))/H54))</f>
        <v>15.441111111111111</v>
      </c>
    </row>
    <row r="55" spans="1:12" s="224" customFormat="1" x14ac:dyDescent="0.25">
      <c r="A55" s="21" t="s">
        <v>140</v>
      </c>
      <c r="B55" s="2">
        <v>19</v>
      </c>
      <c r="C55" s="124">
        <f t="shared" si="9"/>
        <v>0.73076923076923073</v>
      </c>
      <c r="D55" s="5">
        <v>15.21</v>
      </c>
      <c r="E55" s="6">
        <v>3</v>
      </c>
      <c r="F55" s="125">
        <f t="shared" si="10"/>
        <v>0.6</v>
      </c>
      <c r="G55" s="9">
        <v>14</v>
      </c>
      <c r="H55" s="126">
        <f t="shared" si="11"/>
        <v>22</v>
      </c>
      <c r="I55" s="127">
        <f t="shared" si="12"/>
        <v>0.70967741935483875</v>
      </c>
      <c r="J55" s="128">
        <f t="shared" si="13"/>
        <v>15.045</v>
      </c>
    </row>
    <row r="56" spans="1:12" s="224" customFormat="1" x14ac:dyDescent="0.25">
      <c r="A56" s="21"/>
      <c r="B56" s="2"/>
      <c r="C56" s="124" t="str">
        <f t="shared" si="9"/>
        <v/>
      </c>
      <c r="D56" s="5"/>
      <c r="E56" s="6"/>
      <c r="F56" s="125" t="str">
        <f t="shared" si="10"/>
        <v/>
      </c>
      <c r="G56" s="9"/>
      <c r="H56" s="126">
        <f t="shared" si="11"/>
        <v>0</v>
      </c>
      <c r="I56" s="127" t="str">
        <f t="shared" si="12"/>
        <v/>
      </c>
      <c r="J56" s="128">
        <f t="shared" si="13"/>
        <v>0</v>
      </c>
    </row>
    <row r="57" spans="1:12" s="224" customFormat="1" x14ac:dyDescent="0.25">
      <c r="A57" s="21"/>
      <c r="B57" s="2"/>
      <c r="C57" s="124" t="str">
        <f t="shared" si="9"/>
        <v/>
      </c>
      <c r="D57" s="5"/>
      <c r="E57" s="6"/>
      <c r="F57" s="125" t="str">
        <f t="shared" si="10"/>
        <v/>
      </c>
      <c r="G57" s="9"/>
      <c r="H57" s="126">
        <f t="shared" si="11"/>
        <v>0</v>
      </c>
      <c r="I57" s="127" t="str">
        <f t="shared" si="12"/>
        <v/>
      </c>
      <c r="J57" s="128">
        <f t="shared" si="13"/>
        <v>0</v>
      </c>
    </row>
    <row r="58" spans="1:12" s="224" customFormat="1" x14ac:dyDescent="0.25">
      <c r="A58" s="21"/>
      <c r="B58" s="2"/>
      <c r="C58" s="124" t="str">
        <f t="shared" si="9"/>
        <v/>
      </c>
      <c r="D58" s="5"/>
      <c r="E58" s="6"/>
      <c r="F58" s="125" t="str">
        <f t="shared" si="10"/>
        <v/>
      </c>
      <c r="G58" s="9"/>
      <c r="H58" s="126">
        <f t="shared" si="11"/>
        <v>0</v>
      </c>
      <c r="I58" s="127" t="str">
        <f t="shared" si="12"/>
        <v/>
      </c>
      <c r="J58" s="128">
        <f t="shared" si="13"/>
        <v>0</v>
      </c>
    </row>
    <row r="59" spans="1:12" s="224" customFormat="1" x14ac:dyDescent="0.25">
      <c r="A59" s="21"/>
      <c r="B59" s="2"/>
      <c r="C59" s="124" t="str">
        <f t="shared" si="9"/>
        <v/>
      </c>
      <c r="D59" s="5"/>
      <c r="E59" s="6"/>
      <c r="F59" s="125" t="str">
        <f t="shared" si="10"/>
        <v/>
      </c>
      <c r="G59" s="9"/>
      <c r="H59" s="126">
        <f t="shared" si="11"/>
        <v>0</v>
      </c>
      <c r="I59" s="127" t="str">
        <f t="shared" si="12"/>
        <v/>
      </c>
      <c r="J59" s="128">
        <f t="shared" si="13"/>
        <v>0</v>
      </c>
    </row>
    <row r="60" spans="1:12" s="224" customFormat="1" x14ac:dyDescent="0.25">
      <c r="A60" s="21"/>
      <c r="B60" s="2"/>
      <c r="C60" s="124" t="str">
        <f t="shared" si="9"/>
        <v/>
      </c>
      <c r="D60" s="5"/>
      <c r="E60" s="6"/>
      <c r="F60" s="125" t="str">
        <f t="shared" si="10"/>
        <v/>
      </c>
      <c r="G60" s="9"/>
      <c r="H60" s="126">
        <f t="shared" si="11"/>
        <v>0</v>
      </c>
      <c r="I60" s="127" t="str">
        <f t="shared" si="12"/>
        <v/>
      </c>
      <c r="J60" s="128">
        <f t="shared" si="13"/>
        <v>0</v>
      </c>
      <c r="L60" s="253"/>
    </row>
    <row r="61" spans="1:12" s="224" customFormat="1" x14ac:dyDescent="0.25">
      <c r="A61" s="21"/>
      <c r="B61" s="2"/>
      <c r="C61" s="124" t="str">
        <f t="shared" si="9"/>
        <v/>
      </c>
      <c r="D61" s="5"/>
      <c r="E61" s="6"/>
      <c r="F61" s="125" t="str">
        <f t="shared" si="10"/>
        <v/>
      </c>
      <c r="G61" s="9"/>
      <c r="H61" s="126">
        <f t="shared" si="11"/>
        <v>0</v>
      </c>
      <c r="I61" s="127" t="str">
        <f t="shared" si="12"/>
        <v/>
      </c>
      <c r="J61" s="128">
        <f t="shared" si="13"/>
        <v>0</v>
      </c>
    </row>
    <row r="62" spans="1:12" s="224" customFormat="1" x14ac:dyDescent="0.25">
      <c r="A62" s="21"/>
      <c r="B62" s="2"/>
      <c r="C62" s="124" t="str">
        <f t="shared" si="9"/>
        <v/>
      </c>
      <c r="D62" s="5"/>
      <c r="E62" s="6"/>
      <c r="F62" s="125" t="str">
        <f t="shared" si="10"/>
        <v/>
      </c>
      <c r="G62" s="9"/>
      <c r="H62" s="126">
        <f t="shared" si="11"/>
        <v>0</v>
      </c>
      <c r="I62" s="127" t="str">
        <f t="shared" si="12"/>
        <v/>
      </c>
      <c r="J62" s="128">
        <f t="shared" si="13"/>
        <v>0</v>
      </c>
    </row>
    <row r="63" spans="1:12" s="224" customFormat="1" x14ac:dyDescent="0.25">
      <c r="A63" s="12"/>
      <c r="B63" s="2"/>
      <c r="C63" s="124" t="str">
        <f t="shared" si="9"/>
        <v/>
      </c>
      <c r="D63" s="5"/>
      <c r="E63" s="6"/>
      <c r="F63" s="125" t="str">
        <f t="shared" si="10"/>
        <v/>
      </c>
      <c r="G63" s="9"/>
      <c r="H63" s="126">
        <f t="shared" si="11"/>
        <v>0</v>
      </c>
      <c r="I63" s="127" t="str">
        <f t="shared" si="12"/>
        <v/>
      </c>
      <c r="J63" s="128">
        <f t="shared" si="13"/>
        <v>0</v>
      </c>
    </row>
    <row r="64" spans="1:12" s="224" customFormat="1" x14ac:dyDescent="0.25">
      <c r="A64" s="12"/>
      <c r="B64" s="2"/>
      <c r="C64" s="124" t="str">
        <f t="shared" si="9"/>
        <v/>
      </c>
      <c r="D64" s="5"/>
      <c r="E64" s="6"/>
      <c r="F64" s="125" t="str">
        <f t="shared" si="10"/>
        <v/>
      </c>
      <c r="G64" s="9"/>
      <c r="H64" s="126">
        <f t="shared" si="11"/>
        <v>0</v>
      </c>
      <c r="I64" s="127" t="str">
        <f t="shared" si="12"/>
        <v/>
      </c>
      <c r="J64" s="128">
        <f t="shared" si="13"/>
        <v>0</v>
      </c>
    </row>
    <row r="65" spans="1:10" s="224" customFormat="1" x14ac:dyDescent="0.25">
      <c r="A65" s="12"/>
      <c r="B65" s="2"/>
      <c r="C65" s="124" t="str">
        <f t="shared" si="9"/>
        <v/>
      </c>
      <c r="D65" s="5"/>
      <c r="E65" s="6"/>
      <c r="F65" s="125" t="str">
        <f t="shared" si="10"/>
        <v/>
      </c>
      <c r="G65" s="9"/>
      <c r="H65" s="126">
        <f t="shared" si="11"/>
        <v>0</v>
      </c>
      <c r="I65" s="127" t="str">
        <f t="shared" si="12"/>
        <v/>
      </c>
      <c r="J65" s="128">
        <f t="shared" si="13"/>
        <v>0</v>
      </c>
    </row>
    <row r="66" spans="1:10" s="224" customFormat="1" ht="13.8" thickBot="1" x14ac:dyDescent="0.3">
      <c r="A66" s="14"/>
      <c r="B66" s="3"/>
      <c r="C66" s="130" t="str">
        <f t="shared" si="9"/>
        <v/>
      </c>
      <c r="D66" s="7"/>
      <c r="E66" s="8"/>
      <c r="F66" s="131" t="str">
        <f t="shared" si="10"/>
        <v/>
      </c>
      <c r="G66" s="10"/>
      <c r="H66" s="141">
        <f t="shared" si="11"/>
        <v>0</v>
      </c>
      <c r="I66" s="132" t="str">
        <f t="shared" si="12"/>
        <v/>
      </c>
      <c r="J66" s="133">
        <f t="shared" si="13"/>
        <v>0</v>
      </c>
    </row>
    <row r="67" spans="1:10" s="224" customFormat="1" ht="13.8" thickBot="1" x14ac:dyDescent="0.3">
      <c r="A67" s="134" t="s">
        <v>103</v>
      </c>
      <c r="B67" s="135">
        <f>SUM(B54:B66)</f>
        <v>26</v>
      </c>
      <c r="C67" s="136">
        <f>SUM(C54:C66)</f>
        <v>1</v>
      </c>
      <c r="D67" s="137">
        <f>((B54*D54)+(B55*D55)+(B56*D56)+(B57*D57)+(B58*D58)+(B59*D59)+(B60*D60)+(B61*D61)+(B62*D62)+(B63*D63)+(B64*D64)+(B65*D65)+(B66*D66))/B67</f>
        <v>15.344615384615386</v>
      </c>
      <c r="E67" s="206">
        <f>SUM(E54:E66)</f>
        <v>5</v>
      </c>
      <c r="F67" s="207">
        <f>SUM(F54:F66)</f>
        <v>1</v>
      </c>
      <c r="G67" s="208">
        <f>((E54*G54)+(E55*G55)+(E56*G56)+(E57*G57)+(E58*G58)+(E59*G59)+(E60*G60)+(E61*G61)+(E62*G62)+(E63*G63)+(E64*G64)+(E65*G65)+(E66*G66))/E67</f>
        <v>14.2</v>
      </c>
      <c r="H67" s="209">
        <f>SUM(H54:H66)</f>
        <v>31</v>
      </c>
      <c r="I67" s="210">
        <f>SUM(I54:I66)</f>
        <v>1</v>
      </c>
      <c r="J67" s="211">
        <f>((H54*J54)+(H55*J55)+(H56*J56)+(H57*J57)+(H58*J58)+(H59*J59)+(H60*J60)+(H61*J61)+(H62*J62)+(H63*J63)+(H64*J64)+(H65*J65)+(H66*J66))/H67</f>
        <v>15.160000000000002</v>
      </c>
    </row>
  </sheetData>
  <sheetProtection password="DAB1" sheet="1" objects="1" scenarios="1" selectLockedCells="1"/>
  <mergeCells count="14">
    <mergeCell ref="B51:D51"/>
    <mergeCell ref="E51:G51"/>
    <mergeCell ref="H51:J51"/>
    <mergeCell ref="A53:C53"/>
    <mergeCell ref="A49:J49"/>
    <mergeCell ref="A1:J1"/>
    <mergeCell ref="A38:C38"/>
    <mergeCell ref="B3:D3"/>
    <mergeCell ref="E3:G3"/>
    <mergeCell ref="H3:J3"/>
    <mergeCell ref="A5:B5"/>
    <mergeCell ref="B36:D36"/>
    <mergeCell ref="E36:G36"/>
    <mergeCell ref="H36:J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J15"/>
  <sheetViews>
    <sheetView workbookViewId="0">
      <selection activeCell="J17" sqref="J17"/>
    </sheetView>
  </sheetViews>
  <sheetFormatPr baseColWidth="10" defaultRowHeight="13.2" x14ac:dyDescent="0.25"/>
  <sheetData>
    <row r="1" spans="1:10" ht="17.399999999999999" x14ac:dyDescent="0.25">
      <c r="A1" s="290" t="s">
        <v>105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x14ac:dyDescent="0.25">
      <c r="A2" s="252"/>
      <c r="B2" s="252"/>
      <c r="C2" s="252"/>
      <c r="D2" s="252"/>
      <c r="E2" s="252"/>
      <c r="F2" s="252"/>
      <c r="G2" s="252"/>
      <c r="H2" s="252"/>
      <c r="I2" s="252"/>
      <c r="J2" s="252"/>
    </row>
    <row r="3" spans="1:10" ht="13.8" thickBot="1" x14ac:dyDescent="0.3">
      <c r="A3" s="252"/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8" x14ac:dyDescent="0.35">
      <c r="A4" s="245"/>
      <c r="B4" s="291" t="s">
        <v>0</v>
      </c>
      <c r="C4" s="292"/>
      <c r="D4" s="292"/>
      <c r="E4" s="293" t="s">
        <v>1</v>
      </c>
      <c r="F4" s="294"/>
      <c r="G4" s="295"/>
      <c r="H4" s="296" t="s">
        <v>2</v>
      </c>
      <c r="I4" s="296"/>
      <c r="J4" s="297"/>
    </row>
    <row r="5" spans="1:10" ht="18.600000000000001" thickBot="1" x14ac:dyDescent="0.4">
      <c r="A5" s="246"/>
      <c r="B5" s="108" t="s">
        <v>3</v>
      </c>
      <c r="C5" s="109" t="s">
        <v>4</v>
      </c>
      <c r="D5" s="110" t="s">
        <v>5</v>
      </c>
      <c r="E5" s="111" t="s">
        <v>3</v>
      </c>
      <c r="F5" s="112" t="s">
        <v>4</v>
      </c>
      <c r="G5" s="113" t="s">
        <v>5</v>
      </c>
      <c r="H5" s="114" t="s">
        <v>3</v>
      </c>
      <c r="I5" s="115" t="s">
        <v>4</v>
      </c>
      <c r="J5" s="116" t="s">
        <v>5</v>
      </c>
    </row>
    <row r="6" spans="1:10" ht="13.8" thickBot="1" x14ac:dyDescent="0.25">
      <c r="A6" s="284" t="s">
        <v>11</v>
      </c>
      <c r="B6" s="285"/>
      <c r="C6" s="285"/>
      <c r="D6" s="139"/>
      <c r="E6" s="202"/>
      <c r="F6" s="203"/>
      <c r="G6" s="203"/>
      <c r="H6" s="204"/>
      <c r="I6" s="204"/>
      <c r="J6" s="205"/>
    </row>
    <row r="7" spans="1:10" x14ac:dyDescent="0.25">
      <c r="A7" s="103" t="s">
        <v>156</v>
      </c>
      <c r="B7" s="18">
        <v>1</v>
      </c>
      <c r="C7" s="122">
        <f>IF(B7="","",(B7/$B$12))</f>
        <v>7.1428571428571425E-2</v>
      </c>
      <c r="D7" s="19">
        <v>13</v>
      </c>
      <c r="E7" s="6">
        <v>3</v>
      </c>
      <c r="F7" s="125">
        <f>IF(E7="","",(E7/$E$12))</f>
        <v>0.6</v>
      </c>
      <c r="G7" s="9">
        <v>10.33</v>
      </c>
      <c r="H7" s="126">
        <f>IF(B7+E7=0,0,B7+E7)</f>
        <v>4</v>
      </c>
      <c r="I7" s="127">
        <f>IF(H7=0,"",(H7/$H$12))</f>
        <v>0.21052631578947367</v>
      </c>
      <c r="J7" s="128">
        <f>IF((D7*B7)+(G7*E7)="",0,IF(H7=0,0,((D7*B7)+(G7*E7))/H7))</f>
        <v>10.9975</v>
      </c>
    </row>
    <row r="8" spans="1:10" x14ac:dyDescent="0.25">
      <c r="A8" s="103" t="s">
        <v>98</v>
      </c>
      <c r="B8" s="20">
        <v>3</v>
      </c>
      <c r="C8" s="140">
        <f>IF(B8="","",(B8/$B$12))</f>
        <v>0.21428571428571427</v>
      </c>
      <c r="D8" s="22">
        <v>13.66</v>
      </c>
      <c r="E8" s="6">
        <v>2</v>
      </c>
      <c r="F8" s="125">
        <f>IF(E8="","",(E8/$E$12))</f>
        <v>0.4</v>
      </c>
      <c r="G8" s="9">
        <v>16.5</v>
      </c>
      <c r="H8" s="126">
        <f>IF(B8+E8=0,0,B8+E8)</f>
        <v>5</v>
      </c>
      <c r="I8" s="127">
        <f>IF(H8=0,"",(H8/$H$12))</f>
        <v>0.26315789473684209</v>
      </c>
      <c r="J8" s="128">
        <f>IF((D8*B8)+(G8*E8)="",0,IF(H8=0,0,((D8*B8)+(G8*E8))/H8))</f>
        <v>14.796000000000001</v>
      </c>
    </row>
    <row r="9" spans="1:10" x14ac:dyDescent="0.25">
      <c r="A9" s="103" t="s">
        <v>154</v>
      </c>
      <c r="B9" s="20">
        <v>6</v>
      </c>
      <c r="C9" s="140">
        <f>IF(B9="","",(B9/$B$12))</f>
        <v>0.42857142857142855</v>
      </c>
      <c r="D9" s="22">
        <v>4</v>
      </c>
      <c r="E9" s="6">
        <v>0</v>
      </c>
      <c r="F9" s="125">
        <f>IF(E9="","",(E9/$E$12))</f>
        <v>0</v>
      </c>
      <c r="G9" s="9"/>
      <c r="H9" s="126">
        <f>IF(B9+E9=0,0,B9+E9)</f>
        <v>6</v>
      </c>
      <c r="I9" s="127">
        <f>IF(H9=0,"",(H9/$H$12))</f>
        <v>0.31578947368421051</v>
      </c>
      <c r="J9" s="128">
        <f>IF((D9*B9)+(G9*E9)="",0,IF(H9=0,0,((D9*B9)+(G9*E9))/H9))</f>
        <v>4</v>
      </c>
    </row>
    <row r="10" spans="1:10" x14ac:dyDescent="0.25">
      <c r="A10" s="254" t="s">
        <v>155</v>
      </c>
      <c r="B10" s="20">
        <v>4</v>
      </c>
      <c r="C10" s="140">
        <f>IF(B10="","",(B10/$B$12))</f>
        <v>0.2857142857142857</v>
      </c>
      <c r="D10" s="22">
        <v>6.5</v>
      </c>
      <c r="E10" s="6">
        <v>0</v>
      </c>
      <c r="F10" s="125">
        <f>IF(E10="","",(E10/$E$12))</f>
        <v>0</v>
      </c>
      <c r="G10" s="9"/>
      <c r="H10" s="126">
        <f>IF(B10+E10=0,0,B10+E10)</f>
        <v>4</v>
      </c>
      <c r="I10" s="127">
        <f>IF(H10=0,"",(H10/$H$12))</f>
        <v>0.21052631578947367</v>
      </c>
      <c r="J10" s="128">
        <f>IF((D10*B10)+(G10*E10)="",0,IF(H10=0,0,((D10*B10)+(G10*E10))/H10))</f>
        <v>6.5</v>
      </c>
    </row>
    <row r="11" spans="1:10" ht="13.8" thickBot="1" x14ac:dyDescent="0.3">
      <c r="A11" s="21"/>
      <c r="B11" s="20"/>
      <c r="C11" s="140" t="str">
        <f>IF(B11="","",(B11/$B$12))</f>
        <v/>
      </c>
      <c r="D11" s="22"/>
      <c r="E11" s="16"/>
      <c r="F11" s="192" t="str">
        <f>IF(E11="","",(E11/$E$12))</f>
        <v/>
      </c>
      <c r="G11" s="17"/>
      <c r="H11" s="193">
        <f>IF(B11+E11=0,0,B11+E11)</f>
        <v>0</v>
      </c>
      <c r="I11" s="194" t="str">
        <f>IF(H11=0,"",(H11/$H$12))</f>
        <v/>
      </c>
      <c r="J11" s="195">
        <f>IF((D11*B11)+(G11*E11)="",0,IF(H11=0,0,((D11*B11)+(G11*E11))/H11))</f>
        <v>0</v>
      </c>
    </row>
    <row r="12" spans="1:10" ht="13.8" thickBot="1" x14ac:dyDescent="0.3">
      <c r="A12" s="134" t="s">
        <v>8</v>
      </c>
      <c r="B12" s="135">
        <f>SUM(B7:B11)</f>
        <v>14</v>
      </c>
      <c r="C12" s="136">
        <f>SUM(C7:C11)</f>
        <v>0.99999999999999989</v>
      </c>
      <c r="D12" s="137">
        <f>((B7*D7)+(B8*D8)+(B9*D9)+(B10*D10)+(B11*D11))/B12</f>
        <v>7.427142857142857</v>
      </c>
      <c r="E12" s="206">
        <f>SUM(E7:E11)</f>
        <v>5</v>
      </c>
      <c r="F12" s="207">
        <f>SUM(F7:F11)</f>
        <v>1</v>
      </c>
      <c r="G12" s="208">
        <f>((E7*G7)+(E8*G8)+(E9*G9)+(E10*G10)+(E11*G11))/E12</f>
        <v>12.798</v>
      </c>
      <c r="H12" s="209">
        <f>SUM(H7:H11)</f>
        <v>19</v>
      </c>
      <c r="I12" s="210">
        <f>SUM(I7:I11)</f>
        <v>1</v>
      </c>
      <c r="J12" s="211">
        <f>((H7*J7)+(H8*J8)+(H9*J9)+(H10*J10)+(H11*J11))/H12</f>
        <v>8.8405263157894733</v>
      </c>
    </row>
    <row r="14" spans="1:10" x14ac:dyDescent="0.25">
      <c r="A14" t="s">
        <v>149</v>
      </c>
      <c r="B14" s="267">
        <v>8</v>
      </c>
      <c r="C14" s="268">
        <v>0.36399999999999999</v>
      </c>
      <c r="E14" s="267">
        <v>8</v>
      </c>
      <c r="F14" s="268">
        <v>0.61499999999999999</v>
      </c>
      <c r="H14" s="267">
        <v>16</v>
      </c>
      <c r="I14" s="269">
        <v>0.48499999999999999</v>
      </c>
      <c r="J14" t="s">
        <v>157</v>
      </c>
    </row>
    <row r="15" spans="1:10" x14ac:dyDescent="0.25">
      <c r="B15" t="s">
        <v>158</v>
      </c>
      <c r="E15" t="s">
        <v>159</v>
      </c>
    </row>
  </sheetData>
  <mergeCells count="5">
    <mergeCell ref="A1:J1"/>
    <mergeCell ref="B4:D4"/>
    <mergeCell ref="E4:G4"/>
    <mergeCell ref="H4:J4"/>
    <mergeCell ref="A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G31"/>
  <sheetViews>
    <sheetView workbookViewId="0">
      <selection activeCell="G50" sqref="G50"/>
    </sheetView>
  </sheetViews>
  <sheetFormatPr baseColWidth="10" defaultColWidth="11.44140625" defaultRowHeight="13.2" x14ac:dyDescent="0.25"/>
  <cols>
    <col min="1" max="1" width="24" style="254" customWidth="1"/>
    <col min="2" max="16384" width="11.44140625" style="252"/>
  </cols>
  <sheetData>
    <row r="1" spans="1:7" s="224" customFormat="1" ht="13.5" customHeight="1" x14ac:dyDescent="0.25">
      <c r="A1" s="290" t="s">
        <v>81</v>
      </c>
      <c r="B1" s="290"/>
      <c r="C1" s="290"/>
      <c r="D1" s="290"/>
      <c r="E1" s="290"/>
      <c r="F1" s="290"/>
      <c r="G1" s="290"/>
    </row>
    <row r="2" spans="1:7" ht="13.8" thickBot="1" x14ac:dyDescent="0.3"/>
    <row r="3" spans="1:7" x14ac:dyDescent="0.25">
      <c r="A3" s="142" t="s">
        <v>87</v>
      </c>
      <c r="B3" s="271" t="s">
        <v>0</v>
      </c>
      <c r="C3" s="272"/>
      <c r="D3" s="273" t="s">
        <v>1</v>
      </c>
      <c r="E3" s="275"/>
      <c r="F3" s="276" t="s">
        <v>2</v>
      </c>
      <c r="G3" s="277"/>
    </row>
    <row r="4" spans="1:7" ht="13.8" thickBot="1" x14ac:dyDescent="0.25">
      <c r="A4" s="143"/>
      <c r="B4" s="29" t="s">
        <v>3</v>
      </c>
      <c r="C4" s="31" t="s">
        <v>5</v>
      </c>
      <c r="D4" s="32" t="s">
        <v>3</v>
      </c>
      <c r="E4" s="34" t="s">
        <v>5</v>
      </c>
      <c r="F4" s="35" t="s">
        <v>3</v>
      </c>
      <c r="G4" s="37" t="s">
        <v>5</v>
      </c>
    </row>
    <row r="5" spans="1:7" ht="13.8" thickBot="1" x14ac:dyDescent="0.25">
      <c r="A5" s="150" t="s">
        <v>66</v>
      </c>
      <c r="B5" s="144"/>
      <c r="C5" s="38"/>
      <c r="D5" s="39"/>
      <c r="E5" s="39"/>
      <c r="F5" s="40"/>
      <c r="G5" s="41"/>
    </row>
    <row r="6" spans="1:7" ht="13.8" thickBot="1" x14ac:dyDescent="0.3">
      <c r="A6" s="257" t="s">
        <v>78</v>
      </c>
      <c r="B6" s="3">
        <v>63</v>
      </c>
      <c r="C6" s="7">
        <v>19.45</v>
      </c>
      <c r="D6" s="8">
        <v>33</v>
      </c>
      <c r="E6" s="10">
        <v>19.59</v>
      </c>
      <c r="F6" s="59">
        <f>IF(B6+D6=0,0,B6+D6)</f>
        <v>96</v>
      </c>
      <c r="G6" s="61">
        <f>IF((C6*B6)+(E6*D6)="",0,IF(F6=0,0,((C6*B6)+(E6*D6))/F6))</f>
        <v>19.498124999999998</v>
      </c>
    </row>
    <row r="7" spans="1:7" x14ac:dyDescent="0.25">
      <c r="A7" s="146"/>
      <c r="B7" s="147"/>
      <c r="C7" s="4"/>
      <c r="D7" s="148"/>
      <c r="E7" s="149"/>
      <c r="F7" s="255"/>
      <c r="G7" s="256"/>
    </row>
    <row r="9" spans="1:7" ht="13.8" thickBot="1" x14ac:dyDescent="0.3"/>
    <row r="10" spans="1:7" x14ac:dyDescent="0.25">
      <c r="A10" s="142" t="s">
        <v>79</v>
      </c>
      <c r="B10" s="271" t="s">
        <v>0</v>
      </c>
      <c r="C10" s="272"/>
      <c r="D10" s="273" t="s">
        <v>1</v>
      </c>
      <c r="E10" s="275"/>
      <c r="F10" s="276" t="s">
        <v>2</v>
      </c>
      <c r="G10" s="277"/>
    </row>
    <row r="11" spans="1:7" ht="13.8" thickBot="1" x14ac:dyDescent="0.25">
      <c r="A11" s="143"/>
      <c r="B11" s="29" t="s">
        <v>3</v>
      </c>
      <c r="C11" s="31" t="s">
        <v>5</v>
      </c>
      <c r="D11" s="32" t="s">
        <v>3</v>
      </c>
      <c r="E11" s="34" t="s">
        <v>5</v>
      </c>
      <c r="F11" s="35" t="s">
        <v>3</v>
      </c>
      <c r="G11" s="37" t="s">
        <v>5</v>
      </c>
    </row>
    <row r="12" spans="1:7" ht="13.8" thickBot="1" x14ac:dyDescent="0.25">
      <c r="A12" s="150" t="s">
        <v>66</v>
      </c>
      <c r="B12" s="144"/>
      <c r="C12" s="38"/>
      <c r="D12" s="39"/>
      <c r="E12" s="39"/>
      <c r="F12" s="40"/>
      <c r="G12" s="41"/>
    </row>
    <row r="13" spans="1:7" ht="13.8" thickBot="1" x14ac:dyDescent="0.3">
      <c r="A13" s="257" t="s">
        <v>78</v>
      </c>
      <c r="B13" s="3">
        <v>42</v>
      </c>
      <c r="C13" s="7">
        <v>19.170000000000002</v>
      </c>
      <c r="D13" s="8">
        <v>24</v>
      </c>
      <c r="E13" s="10">
        <v>19.170000000000002</v>
      </c>
      <c r="F13" s="59">
        <f>IF(B13+D13=0,0,B13+D13)</f>
        <v>66</v>
      </c>
      <c r="G13" s="61">
        <f>IF((C13*B13)+(E13*D13)="",0,IF(F13=0,0,((C13*B13)+(E13*D13))/F13))</f>
        <v>19.170000000000005</v>
      </c>
    </row>
    <row r="16" spans="1:7" ht="13.8" thickBot="1" x14ac:dyDescent="0.3"/>
    <row r="17" spans="1:7" x14ac:dyDescent="0.25">
      <c r="A17" s="142" t="s">
        <v>80</v>
      </c>
      <c r="B17" s="271" t="s">
        <v>0</v>
      </c>
      <c r="C17" s="272"/>
      <c r="D17" s="273" t="s">
        <v>1</v>
      </c>
      <c r="E17" s="275"/>
      <c r="F17" s="276" t="s">
        <v>2</v>
      </c>
      <c r="G17" s="277"/>
    </row>
    <row r="18" spans="1:7" ht="13.8" thickBot="1" x14ac:dyDescent="0.25">
      <c r="A18" s="143"/>
      <c r="B18" s="29" t="s">
        <v>3</v>
      </c>
      <c r="C18" s="31" t="s">
        <v>5</v>
      </c>
      <c r="D18" s="32" t="s">
        <v>3</v>
      </c>
      <c r="E18" s="34" t="s">
        <v>5</v>
      </c>
      <c r="F18" s="35" t="s">
        <v>3</v>
      </c>
      <c r="G18" s="37" t="s">
        <v>5</v>
      </c>
    </row>
    <row r="19" spans="1:7" ht="13.8" thickBot="1" x14ac:dyDescent="0.25">
      <c r="A19" s="150" t="s">
        <v>66</v>
      </c>
      <c r="B19" s="144"/>
      <c r="C19" s="38"/>
      <c r="D19" s="39"/>
      <c r="E19" s="39"/>
      <c r="F19" s="40"/>
      <c r="G19" s="41"/>
    </row>
    <row r="20" spans="1:7" ht="13.8" thickBot="1" x14ac:dyDescent="0.3">
      <c r="A20" s="257" t="s">
        <v>78</v>
      </c>
      <c r="B20" s="3">
        <v>23</v>
      </c>
      <c r="C20" s="7">
        <v>19.149999999999999</v>
      </c>
      <c r="D20" s="8">
        <v>29</v>
      </c>
      <c r="E20" s="10">
        <v>19.16</v>
      </c>
      <c r="F20" s="59">
        <f>IF(B20+D20=0,0,B20+D20)</f>
        <v>52</v>
      </c>
      <c r="G20" s="61">
        <f>IF((C20*B20)+(E20*D20)="",0,IF(F20=0,0,((C20*B20)+(E20*D20))/F20))</f>
        <v>19.155576923076922</v>
      </c>
    </row>
    <row r="23" spans="1:7" x14ac:dyDescent="0.25">
      <c r="A23" s="254" t="s">
        <v>160</v>
      </c>
      <c r="B23" s="252" t="s">
        <v>161</v>
      </c>
      <c r="D23" s="252" t="s">
        <v>162</v>
      </c>
      <c r="F23" s="252" t="s">
        <v>2</v>
      </c>
    </row>
    <row r="24" spans="1:7" x14ac:dyDescent="0.25">
      <c r="B24" s="252" t="s">
        <v>3</v>
      </c>
      <c r="C24" s="252" t="s">
        <v>163</v>
      </c>
      <c r="D24" s="252" t="s">
        <v>164</v>
      </c>
      <c r="E24" s="252" t="s">
        <v>163</v>
      </c>
      <c r="F24" s="252" t="s">
        <v>164</v>
      </c>
      <c r="G24" s="252" t="s">
        <v>163</v>
      </c>
    </row>
    <row r="25" spans="1:7" x14ac:dyDescent="0.25">
      <c r="A25" s="254" t="s">
        <v>165</v>
      </c>
      <c r="B25" s="252">
        <v>1</v>
      </c>
      <c r="C25" s="252">
        <v>17.5</v>
      </c>
      <c r="F25" s="252">
        <v>1</v>
      </c>
      <c r="G25" s="252">
        <v>17.5</v>
      </c>
    </row>
    <row r="26" spans="1:7" x14ac:dyDescent="0.25">
      <c r="A26" s="254" t="s">
        <v>166</v>
      </c>
    </row>
    <row r="28" spans="1:7" x14ac:dyDescent="0.25">
      <c r="A28" s="254" t="s">
        <v>167</v>
      </c>
      <c r="B28" s="252" t="s">
        <v>161</v>
      </c>
      <c r="D28" s="252" t="s">
        <v>162</v>
      </c>
      <c r="F28" s="252" t="s">
        <v>2</v>
      </c>
    </row>
    <row r="29" spans="1:7" x14ac:dyDescent="0.25">
      <c r="B29" s="252" t="s">
        <v>3</v>
      </c>
      <c r="C29" s="252" t="s">
        <v>163</v>
      </c>
      <c r="D29" s="252" t="s">
        <v>164</v>
      </c>
      <c r="E29" s="252" t="s">
        <v>163</v>
      </c>
      <c r="F29" s="252" t="s">
        <v>164</v>
      </c>
      <c r="G29" s="252" t="s">
        <v>163</v>
      </c>
    </row>
    <row r="30" spans="1:7" x14ac:dyDescent="0.25">
      <c r="A30" s="254" t="s">
        <v>165</v>
      </c>
      <c r="B30" s="252">
        <v>9</v>
      </c>
      <c r="C30" s="252">
        <v>19.22</v>
      </c>
      <c r="D30" s="252">
        <v>3</v>
      </c>
      <c r="E30" s="252">
        <v>19.5</v>
      </c>
      <c r="F30" s="252">
        <v>12</v>
      </c>
      <c r="G30" s="252">
        <v>19.29</v>
      </c>
    </row>
    <row r="31" spans="1:7" x14ac:dyDescent="0.25">
      <c r="A31" s="254" t="s">
        <v>166</v>
      </c>
    </row>
  </sheetData>
  <sheetProtection password="DAB1" sheet="1" objects="1" scenarios="1" selectLockedCells="1"/>
  <mergeCells count="10">
    <mergeCell ref="A1:G1"/>
    <mergeCell ref="B17:C17"/>
    <mergeCell ref="D17:E17"/>
    <mergeCell ref="F17:G17"/>
    <mergeCell ref="B3:C3"/>
    <mergeCell ref="D3:E3"/>
    <mergeCell ref="F3:G3"/>
    <mergeCell ref="B10:C10"/>
    <mergeCell ref="D10:E10"/>
    <mergeCell ref="F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657</vt:i4>
      </vt:variant>
    </vt:vector>
  </HeadingPairs>
  <TitlesOfParts>
    <vt:vector size="663" baseType="lpstr">
      <vt:lpstr>BAC GT-Oblig</vt:lpstr>
      <vt:lpstr>BAC Pro-Oblig</vt:lpstr>
      <vt:lpstr>CAP-BEP - Oblig</vt:lpstr>
      <vt:lpstr>EPREUVES Fac</vt:lpstr>
      <vt:lpstr>EPREUVES Fac Bac Pro</vt:lpstr>
      <vt:lpstr>SHN - JO - HNSS</vt:lpstr>
      <vt:lpstr>BAC_Complement1_MoyF</vt:lpstr>
      <vt:lpstr>BAC_Complement1_MoyG</vt:lpstr>
      <vt:lpstr>BAC_Complement1_NbF</vt:lpstr>
      <vt:lpstr>BAC_Complement1_NbG</vt:lpstr>
      <vt:lpstr>BAC_Complement1_Nom</vt:lpstr>
      <vt:lpstr>BAC_Complement10_MoyF</vt:lpstr>
      <vt:lpstr>BAC_Complement10_MoyG</vt:lpstr>
      <vt:lpstr>BAC_Complement10_NbF</vt:lpstr>
      <vt:lpstr>BAC_Complement10_NbG</vt:lpstr>
      <vt:lpstr>BAC_Complement10_Nom</vt:lpstr>
      <vt:lpstr>BAC_Complement11_MoyF</vt:lpstr>
      <vt:lpstr>BAC_Complement11_MoyG</vt:lpstr>
      <vt:lpstr>BAC_Complement11_NbF</vt:lpstr>
      <vt:lpstr>BAC_Complement11_NbG</vt:lpstr>
      <vt:lpstr>BAC_Complement11_Nom</vt:lpstr>
      <vt:lpstr>BAC_Complement12_MoyF</vt:lpstr>
      <vt:lpstr>BAC_Complement12_MoyG</vt:lpstr>
      <vt:lpstr>BAC_Complement12_NbF</vt:lpstr>
      <vt:lpstr>BAC_Complement12_NbG</vt:lpstr>
      <vt:lpstr>BAC_Complement12_Nom</vt:lpstr>
      <vt:lpstr>BAC_Complement13_MoyF</vt:lpstr>
      <vt:lpstr>BAC_Complement13_MoyG</vt:lpstr>
      <vt:lpstr>BAC_Complement13_NbF</vt:lpstr>
      <vt:lpstr>BAC_Complement13_NbG</vt:lpstr>
      <vt:lpstr>BAC_Complement13_Nom</vt:lpstr>
      <vt:lpstr>BAC_Complement2_MoyF</vt:lpstr>
      <vt:lpstr>BAC_Complement2_MoyG</vt:lpstr>
      <vt:lpstr>BAC_Complement2_NbF</vt:lpstr>
      <vt:lpstr>BAC_Complement2_NbG</vt:lpstr>
      <vt:lpstr>BAC_Complement2_Nom</vt:lpstr>
      <vt:lpstr>BAC_Complement3_MoyF</vt:lpstr>
      <vt:lpstr>BAC_Complement3_MoyG</vt:lpstr>
      <vt:lpstr>BAC_Complement3_NbF</vt:lpstr>
      <vt:lpstr>BAC_Complement3_NbG</vt:lpstr>
      <vt:lpstr>BAC_Complement3_Nom</vt:lpstr>
      <vt:lpstr>BAC_Complement4_MoyF</vt:lpstr>
      <vt:lpstr>BAC_Complement4_MoyG</vt:lpstr>
      <vt:lpstr>BAC_Complement4_NbF</vt:lpstr>
      <vt:lpstr>BAC_Complement4_NbG</vt:lpstr>
      <vt:lpstr>BAC_Complement4_Nom</vt:lpstr>
      <vt:lpstr>BAC_Complement5_MoyF</vt:lpstr>
      <vt:lpstr>BAC_Complement5_MoyG</vt:lpstr>
      <vt:lpstr>BAC_Complement5_NbF</vt:lpstr>
      <vt:lpstr>BAC_Complement5_NbG</vt:lpstr>
      <vt:lpstr>BAC_Complement5_Nom</vt:lpstr>
      <vt:lpstr>BAC_Complement6_MoyF</vt:lpstr>
      <vt:lpstr>BAC_Complement6_MoyG</vt:lpstr>
      <vt:lpstr>BAC_Complement6_NbF</vt:lpstr>
      <vt:lpstr>BAC_Complement6_NbG</vt:lpstr>
      <vt:lpstr>BAC_Complement6_Nom</vt:lpstr>
      <vt:lpstr>BAC_Complement7_MoyF</vt:lpstr>
      <vt:lpstr>BAC_Complement7_MoyG</vt:lpstr>
      <vt:lpstr>BAC_Complement7_NbF</vt:lpstr>
      <vt:lpstr>BAC_Complement7_NbG</vt:lpstr>
      <vt:lpstr>BAC_Complement7_Nom</vt:lpstr>
      <vt:lpstr>BAC_Complement8_MoyF</vt:lpstr>
      <vt:lpstr>BAC_Complement8_MoyG</vt:lpstr>
      <vt:lpstr>BAC_Complement8_NbF</vt:lpstr>
      <vt:lpstr>BAC_Complement8_NbG</vt:lpstr>
      <vt:lpstr>BAC_Complement8_Nom</vt:lpstr>
      <vt:lpstr>BAC_Complement9_MoyF</vt:lpstr>
      <vt:lpstr>BAC_Complement9_MoyG</vt:lpstr>
      <vt:lpstr>BAC_Complement9_NbF</vt:lpstr>
      <vt:lpstr>BAC_Complement9_NbG</vt:lpstr>
      <vt:lpstr>BAC_Complement9_Nom</vt:lpstr>
      <vt:lpstr>BAC_Option1_MoyF</vt:lpstr>
      <vt:lpstr>BAC_Option1_MoyG</vt:lpstr>
      <vt:lpstr>BAC_Option1_NbF</vt:lpstr>
      <vt:lpstr>BAC_Option1_NbG</vt:lpstr>
      <vt:lpstr>BAC_Option1_Nom</vt:lpstr>
      <vt:lpstr>BAC_Option10_MoyF</vt:lpstr>
      <vt:lpstr>BAC_Option10_MoyG</vt:lpstr>
      <vt:lpstr>BAC_Option10_NbF</vt:lpstr>
      <vt:lpstr>BAC_Option10_NbG</vt:lpstr>
      <vt:lpstr>BAC_Option10_Nom</vt:lpstr>
      <vt:lpstr>BAC_Option11_MoyF</vt:lpstr>
      <vt:lpstr>BAC_Option11_MoyG</vt:lpstr>
      <vt:lpstr>BAC_Option11_NbF</vt:lpstr>
      <vt:lpstr>BAC_Option11_NbG</vt:lpstr>
      <vt:lpstr>BAC_Option11_Nom</vt:lpstr>
      <vt:lpstr>BAC_Option12_MoyF</vt:lpstr>
      <vt:lpstr>BAC_Option12_MoyG</vt:lpstr>
      <vt:lpstr>BAC_Option12_NbF</vt:lpstr>
      <vt:lpstr>BAC_Option12_NbG</vt:lpstr>
      <vt:lpstr>BAC_Option12_Nom</vt:lpstr>
      <vt:lpstr>BAC_Option13_MoyF</vt:lpstr>
      <vt:lpstr>BAC_Option13_MoyG</vt:lpstr>
      <vt:lpstr>BAC_Option13_NbF</vt:lpstr>
      <vt:lpstr>BAC_Option13_NbG</vt:lpstr>
      <vt:lpstr>BAC_Option13_Nom</vt:lpstr>
      <vt:lpstr>BAC_Option14_MoyF</vt:lpstr>
      <vt:lpstr>BAC_Option14_MoyG</vt:lpstr>
      <vt:lpstr>BAC_Option14_NbF</vt:lpstr>
      <vt:lpstr>BAC_Option14_NbG</vt:lpstr>
      <vt:lpstr>BAC_Option14_Nom</vt:lpstr>
      <vt:lpstr>BAC_Option15_MoyF</vt:lpstr>
      <vt:lpstr>BAC_Option15_MoyG</vt:lpstr>
      <vt:lpstr>BAC_Option15_NbF</vt:lpstr>
      <vt:lpstr>BAC_Option15_NbG</vt:lpstr>
      <vt:lpstr>BAC_Option15_Nom</vt:lpstr>
      <vt:lpstr>BAC_Option16_MoyF</vt:lpstr>
      <vt:lpstr>BAC_Option16_MoyG</vt:lpstr>
      <vt:lpstr>BAC_Option16_NbF</vt:lpstr>
      <vt:lpstr>BAC_Option16_NbG</vt:lpstr>
      <vt:lpstr>BAC_Option16_Nom</vt:lpstr>
      <vt:lpstr>BAC_Option17_MoyF</vt:lpstr>
      <vt:lpstr>BAC_Option17_MoyG</vt:lpstr>
      <vt:lpstr>BAC_Option17_NbF</vt:lpstr>
      <vt:lpstr>BAC_Option17_NbG</vt:lpstr>
      <vt:lpstr>BAC_Option17_Nom</vt:lpstr>
      <vt:lpstr>BAC_Option18_MoyF</vt:lpstr>
      <vt:lpstr>BAC_Option18_MoyG</vt:lpstr>
      <vt:lpstr>BAC_Option18_NbF</vt:lpstr>
      <vt:lpstr>BAC_Option18_NbG</vt:lpstr>
      <vt:lpstr>BAC_Option18_Nom</vt:lpstr>
      <vt:lpstr>BAC_Option19_MoyF</vt:lpstr>
      <vt:lpstr>BAC_Option19_MoyG</vt:lpstr>
      <vt:lpstr>BAC_Option19_NbF</vt:lpstr>
      <vt:lpstr>BAC_Option19_NbG</vt:lpstr>
      <vt:lpstr>BAC_Option19_Nom</vt:lpstr>
      <vt:lpstr>BAC_Option2_MoyF</vt:lpstr>
      <vt:lpstr>BAC_Option2_MoyG</vt:lpstr>
      <vt:lpstr>BAC_Option2_NbF</vt:lpstr>
      <vt:lpstr>BAC_Option2_NbG</vt:lpstr>
      <vt:lpstr>BAC_Option2_Nom</vt:lpstr>
      <vt:lpstr>BAC_Option20_MoyF</vt:lpstr>
      <vt:lpstr>BAC_Option20_MoyG</vt:lpstr>
      <vt:lpstr>BAC_Option20_NbF</vt:lpstr>
      <vt:lpstr>BAC_Option20_NbG</vt:lpstr>
      <vt:lpstr>BAC_Option20_Nom</vt:lpstr>
      <vt:lpstr>BAC_Option21_MoyF</vt:lpstr>
      <vt:lpstr>BAC_Option21_MoyG</vt:lpstr>
      <vt:lpstr>BAC_Option21_NbF</vt:lpstr>
      <vt:lpstr>BAC_Option21_NbG</vt:lpstr>
      <vt:lpstr>BAC_Option21_Nom</vt:lpstr>
      <vt:lpstr>BAC_Option22_MoyF</vt:lpstr>
      <vt:lpstr>BAC_Option22_MoyG</vt:lpstr>
      <vt:lpstr>BAC_Option22_NbF</vt:lpstr>
      <vt:lpstr>BAC_Option22_NbG</vt:lpstr>
      <vt:lpstr>BAC_Option22_Nom</vt:lpstr>
      <vt:lpstr>BAC_Option23_MoyF</vt:lpstr>
      <vt:lpstr>BAC_Option23_MoyG</vt:lpstr>
      <vt:lpstr>BAC_Option23_NbF</vt:lpstr>
      <vt:lpstr>BAC_Option23_NbG</vt:lpstr>
      <vt:lpstr>BAC_Option23_Nom</vt:lpstr>
      <vt:lpstr>BAC_Option24_MoyF</vt:lpstr>
      <vt:lpstr>BAC_Option24_MoyG</vt:lpstr>
      <vt:lpstr>BAC_Option24_NbF</vt:lpstr>
      <vt:lpstr>BAC_Option24_NbG</vt:lpstr>
      <vt:lpstr>BAC_Option24_Nom</vt:lpstr>
      <vt:lpstr>BAC_Option25_MoyF</vt:lpstr>
      <vt:lpstr>BAC_Option25_MoyG</vt:lpstr>
      <vt:lpstr>BAC_Option25_NbF</vt:lpstr>
      <vt:lpstr>BAC_Option25_NbG</vt:lpstr>
      <vt:lpstr>BAC_Option25_Nom</vt:lpstr>
      <vt:lpstr>BAC_Option26_MoyF</vt:lpstr>
      <vt:lpstr>BAC_Option26_MoyG</vt:lpstr>
      <vt:lpstr>BAC_Option26_NbF</vt:lpstr>
      <vt:lpstr>BAC_Option26_NbG</vt:lpstr>
      <vt:lpstr>BAC_Option26_Nom</vt:lpstr>
      <vt:lpstr>BAC_Option27_MoyF</vt:lpstr>
      <vt:lpstr>BAC_Option27_MoyG</vt:lpstr>
      <vt:lpstr>BAC_Option27_NbF</vt:lpstr>
      <vt:lpstr>BAC_Option27_NbG</vt:lpstr>
      <vt:lpstr>BAC_Option27_Nom</vt:lpstr>
      <vt:lpstr>BAC_Option3_MoyF</vt:lpstr>
      <vt:lpstr>BAC_Option3_MoyG</vt:lpstr>
      <vt:lpstr>BAC_Option3_NbF</vt:lpstr>
      <vt:lpstr>BAC_Option3_NbG</vt:lpstr>
      <vt:lpstr>BAC_Option3_Nom</vt:lpstr>
      <vt:lpstr>BAC_Option4_MoyF</vt:lpstr>
      <vt:lpstr>BAC_Option4_MoyG</vt:lpstr>
      <vt:lpstr>BAC_Option4_NbF</vt:lpstr>
      <vt:lpstr>BAC_Option4_NbG</vt:lpstr>
      <vt:lpstr>BAC_Option4_Nom</vt:lpstr>
      <vt:lpstr>BAC_Option5_MoyF</vt:lpstr>
      <vt:lpstr>BAC_Option5_MoyG</vt:lpstr>
      <vt:lpstr>BAC_Option5_NbF</vt:lpstr>
      <vt:lpstr>BAC_Option5_NbG</vt:lpstr>
      <vt:lpstr>BAC_Option5_Nom</vt:lpstr>
      <vt:lpstr>BAC_Option6_MoyF</vt:lpstr>
      <vt:lpstr>BAC_Option6_MoyG</vt:lpstr>
      <vt:lpstr>BAC_Option6_NbF</vt:lpstr>
      <vt:lpstr>BAC_Option6_NbG</vt:lpstr>
      <vt:lpstr>BAC_Option6_Nom</vt:lpstr>
      <vt:lpstr>BAC_Option7_MoyF</vt:lpstr>
      <vt:lpstr>BAC_Option7_MoyG</vt:lpstr>
      <vt:lpstr>BAC_Option7_NbF</vt:lpstr>
      <vt:lpstr>BAC_Option7_NbG</vt:lpstr>
      <vt:lpstr>BAC_Option7_Nom</vt:lpstr>
      <vt:lpstr>BAC_Option8_MoyF</vt:lpstr>
      <vt:lpstr>BAC_Option8_MoyG</vt:lpstr>
      <vt:lpstr>BAC_Option8_NbF</vt:lpstr>
      <vt:lpstr>BAC_Option8_NbG</vt:lpstr>
      <vt:lpstr>BAC_Option8_Nom</vt:lpstr>
      <vt:lpstr>BAC_Option9_MoyF</vt:lpstr>
      <vt:lpstr>BAC_Option9_MoyG</vt:lpstr>
      <vt:lpstr>BAC_Option9_NbF</vt:lpstr>
      <vt:lpstr>BAC_Option9_NbG</vt:lpstr>
      <vt:lpstr>BAC_Option9_Nom</vt:lpstr>
      <vt:lpstr>BACGT_ACADEMIE</vt:lpstr>
      <vt:lpstr>BACGT_Acrosport_MoyF</vt:lpstr>
      <vt:lpstr>BACGT_Acrosport_MoyG</vt:lpstr>
      <vt:lpstr>BACGT_Acrosport_NbF</vt:lpstr>
      <vt:lpstr>BACGT_Acrosport_NbG</vt:lpstr>
      <vt:lpstr>BACGT_Aerobic_MoyF</vt:lpstr>
      <vt:lpstr>BACGT_Aerobic_MoyG</vt:lpstr>
      <vt:lpstr>BACGT_Aerobic_NbF</vt:lpstr>
      <vt:lpstr>BACGT_Aerobic_NbG</vt:lpstr>
      <vt:lpstr>BACGT_ArtsCirque_MoyF</vt:lpstr>
      <vt:lpstr>BACGT_ArtsCirque_MoyG</vt:lpstr>
      <vt:lpstr>BACGT_ArtsCirque_NbF</vt:lpstr>
      <vt:lpstr>BACGT_ArtsCirque_NbG</vt:lpstr>
      <vt:lpstr>BACGT_Badminton_MoyF</vt:lpstr>
      <vt:lpstr>BACGT_Badminton_MoyG</vt:lpstr>
      <vt:lpstr>BACGT_Badminton_NbF</vt:lpstr>
      <vt:lpstr>BACGT_Badminton_NbG</vt:lpstr>
      <vt:lpstr>BACGT_BB_MoyF</vt:lpstr>
      <vt:lpstr>BACGT_BB_MoyG</vt:lpstr>
      <vt:lpstr>BACGT_BB_NbF</vt:lpstr>
      <vt:lpstr>BACGT_BB_NbG</vt:lpstr>
      <vt:lpstr>BACGT_BF_MoyF</vt:lpstr>
      <vt:lpstr>BACGT_BF_MoyG</vt:lpstr>
      <vt:lpstr>BACGT_BF_NbF</vt:lpstr>
      <vt:lpstr>BACGT_BF_NbG</vt:lpstr>
      <vt:lpstr>BACGT_CO_MoyF</vt:lpstr>
      <vt:lpstr>BACGT_CO_MoyG</vt:lpstr>
      <vt:lpstr>BACGT_CO_NbF</vt:lpstr>
      <vt:lpstr>BACGT_CO_NbG</vt:lpstr>
      <vt:lpstr>BACGT_ControleAdapte_NbF</vt:lpstr>
      <vt:lpstr>BACGT_ControleAdapte_NbG</vt:lpstr>
      <vt:lpstr>BACGT_Danse_MoyF</vt:lpstr>
      <vt:lpstr>BACGT_Danse_MoyG</vt:lpstr>
      <vt:lpstr>BACGT_Danse_NbF</vt:lpstr>
      <vt:lpstr>BACGT_Danse_NbG</vt:lpstr>
      <vt:lpstr>BACGT_DemiFond_MoyF</vt:lpstr>
      <vt:lpstr>BACGT_DemiFond_MoyG</vt:lpstr>
      <vt:lpstr>BACGT_DemiFond_NbF</vt:lpstr>
      <vt:lpstr>BACGT_DemiFond_NbG</vt:lpstr>
      <vt:lpstr>BACGT_Disque_MoyF</vt:lpstr>
      <vt:lpstr>BACGT_Disque_MoyG</vt:lpstr>
      <vt:lpstr>BACGT_Disque_NbF</vt:lpstr>
      <vt:lpstr>BACGT_Disque_NbG</vt:lpstr>
      <vt:lpstr>BACGT_Duree_MoyF</vt:lpstr>
      <vt:lpstr>BACGT_Duree_MoyG</vt:lpstr>
      <vt:lpstr>BACGT_Duree_NbF</vt:lpstr>
      <vt:lpstr>BACGT_Duree_NbG</vt:lpstr>
      <vt:lpstr>BACGT_EpreuveAcad1_MoyF</vt:lpstr>
      <vt:lpstr>BACGT_EpreuveAcad1_MoyG</vt:lpstr>
      <vt:lpstr>BACGT_EpreuveAcad1_NbF</vt:lpstr>
      <vt:lpstr>BACGT_EpreuveAcad1_NbG</vt:lpstr>
      <vt:lpstr>BACGT_EpreuveAcad1_Nom</vt:lpstr>
      <vt:lpstr>BACGT_EpreuveAcad2_MoyF</vt:lpstr>
      <vt:lpstr>BACGT_EpreuveAcad2_MoyG</vt:lpstr>
      <vt:lpstr>BACGT_EpreuveAcad2_NbF</vt:lpstr>
      <vt:lpstr>BACGT_EpreuveAcad2_NbG</vt:lpstr>
      <vt:lpstr>BACGT_EpreuveAcad2_Nom</vt:lpstr>
      <vt:lpstr>BACGT_EpreuveAcad3_MoyF</vt:lpstr>
      <vt:lpstr>BACGT_EpreuveAcad3_MoyG</vt:lpstr>
      <vt:lpstr>BACGT_EpreuveAcad3_NbF</vt:lpstr>
      <vt:lpstr>BACGT_EpreuveAcad3_NbG</vt:lpstr>
      <vt:lpstr>BACGT_EpreuveAcad3_Nom</vt:lpstr>
      <vt:lpstr>BACGT_EpreuveAcad4_MoyF</vt:lpstr>
      <vt:lpstr>BACGT_EpreuveAcad4_MoyG</vt:lpstr>
      <vt:lpstr>BACGT_EpreuveAcad4_NbF</vt:lpstr>
      <vt:lpstr>BACGT_EpreuveAcad4_NbG</vt:lpstr>
      <vt:lpstr>BACGT_EpreuveAcad4_Nom</vt:lpstr>
      <vt:lpstr>BACGT_EpreuvesAdaptees_MoyF</vt:lpstr>
      <vt:lpstr>BACGT_EpreuvesAdaptees_MoyG</vt:lpstr>
      <vt:lpstr>BACGT_EpreuvesAdaptees_NbF</vt:lpstr>
      <vt:lpstr>BACGT_EpreuvesAdaptees_NbG</vt:lpstr>
      <vt:lpstr>BACGT_Escalade_MoyF</vt:lpstr>
      <vt:lpstr>BACGT_Escalade_MoyG</vt:lpstr>
      <vt:lpstr>BACGT_Escalade_NbF</vt:lpstr>
      <vt:lpstr>BACGT_Escalade_NbG</vt:lpstr>
      <vt:lpstr>BACGT_FB_MoyF</vt:lpstr>
      <vt:lpstr>BACGT_FB_MoyG</vt:lpstr>
      <vt:lpstr>BACGT_FB_NbF</vt:lpstr>
      <vt:lpstr>BACGT_FB_NbG</vt:lpstr>
      <vt:lpstr>BACGT_GRS_MoyF</vt:lpstr>
      <vt:lpstr>BACGT_GRS_MoyG</vt:lpstr>
      <vt:lpstr>BACGT_GRS_NbF</vt:lpstr>
      <vt:lpstr>BACGT_GRS_NbG</vt:lpstr>
      <vt:lpstr>BACGT_Gymnastique_MoyF</vt:lpstr>
      <vt:lpstr>BACGT_Gymnastique_MoyG</vt:lpstr>
      <vt:lpstr>BACGT_Gymnastique_NbF</vt:lpstr>
      <vt:lpstr>BACGT_Gymnastique_NbG</vt:lpstr>
      <vt:lpstr>BACGT_Haies_MoyF</vt:lpstr>
      <vt:lpstr>BACGT_Haies_MoyG</vt:lpstr>
      <vt:lpstr>BACGT_Haies_NbF</vt:lpstr>
      <vt:lpstr>BACGT_Haies_NbG</vt:lpstr>
      <vt:lpstr>BACGT_Hauteur_MoyF</vt:lpstr>
      <vt:lpstr>BACGT_Hauteur_MoyG</vt:lpstr>
      <vt:lpstr>BACGT_Hauteur_NbF</vt:lpstr>
      <vt:lpstr>BACGT_Hauteur_NbG</vt:lpstr>
      <vt:lpstr>BACGT_HB_MoyF</vt:lpstr>
      <vt:lpstr>BACGT_HB_MoyG</vt:lpstr>
      <vt:lpstr>BACGT_HB_NbF</vt:lpstr>
      <vt:lpstr>BACGT_HB_NbG</vt:lpstr>
      <vt:lpstr>BACGT_IINDispense_NbF</vt:lpstr>
      <vt:lpstr>BACGT_IINDispense_NbG</vt:lpstr>
      <vt:lpstr>BACGT_IINNote_MoyF</vt:lpstr>
      <vt:lpstr>BACGT_IINNote_MoyG</vt:lpstr>
      <vt:lpstr>BACGT_IINNote_NbF</vt:lpstr>
      <vt:lpstr>BACGT_IINNote_NbG</vt:lpstr>
      <vt:lpstr>BACGT_InaptesPartiels_NbF</vt:lpstr>
      <vt:lpstr>BACGT_InaptesPartiels_NbG</vt:lpstr>
      <vt:lpstr>BACGT_InaptesTotaux_NbF</vt:lpstr>
      <vt:lpstr>BACGT_InaptesTotaux_NbG</vt:lpstr>
      <vt:lpstr>BACGT_Javelot_MoyF</vt:lpstr>
      <vt:lpstr>BACGT_Javelot_MoyG</vt:lpstr>
      <vt:lpstr>BACGT_Javelot_NbF</vt:lpstr>
      <vt:lpstr>BACGT_Javelot_NbG</vt:lpstr>
      <vt:lpstr>BACGT_Judo_MoyF</vt:lpstr>
      <vt:lpstr>BACGT_Judo_MoyG</vt:lpstr>
      <vt:lpstr>BACGT_Judo_NbF</vt:lpstr>
      <vt:lpstr>BACGT_Judo_NbG</vt:lpstr>
      <vt:lpstr>BACGT_Musculation_MoyF</vt:lpstr>
      <vt:lpstr>BACGT_Musculation_MoyG</vt:lpstr>
      <vt:lpstr>BACGT_Musculation_NbF</vt:lpstr>
      <vt:lpstr>BACGT_Musculation_NbG</vt:lpstr>
      <vt:lpstr>BACGT_NatationDistance_MoyF</vt:lpstr>
      <vt:lpstr>BACGT_NatationDistance_MoyG</vt:lpstr>
      <vt:lpstr>BACGT_NatationDistance_NbF</vt:lpstr>
      <vt:lpstr>BACGT_NatationDistance_NbG</vt:lpstr>
      <vt:lpstr>BACGT_NatationDuree_MoyF</vt:lpstr>
      <vt:lpstr>BACGT_NatationDuree_MoyG</vt:lpstr>
      <vt:lpstr>BACGT_NatationDuree_NbF</vt:lpstr>
      <vt:lpstr>BACGT_NatationDuree_NbG</vt:lpstr>
      <vt:lpstr>BACGT_NatationVitesse_MoyF</vt:lpstr>
      <vt:lpstr>BACGT_NatationVitesse_MoyG</vt:lpstr>
      <vt:lpstr>BACGT_NatationVitesse_NbF</vt:lpstr>
      <vt:lpstr>BACGT_NatationVitesse_NbG</vt:lpstr>
      <vt:lpstr>BACGT_Pentabond_MoyF</vt:lpstr>
      <vt:lpstr>BACGT_Pentabond_MoyG</vt:lpstr>
      <vt:lpstr>BACGT_Pentabond_NbF</vt:lpstr>
      <vt:lpstr>BACGT_Pentabond_NbG</vt:lpstr>
      <vt:lpstr>BACGT_ProtocoleStandard_NbF</vt:lpstr>
      <vt:lpstr>BACGT_ProtocoleStandard_NbG</vt:lpstr>
      <vt:lpstr>BACGT_RelaisVitesse_MoyF</vt:lpstr>
      <vt:lpstr>BACGT_RelaisVitesse_MoyG</vt:lpstr>
      <vt:lpstr>BACGT_RelaisVitesse_NbF</vt:lpstr>
      <vt:lpstr>BACGT_RelaisVitesse_NbG</vt:lpstr>
      <vt:lpstr>BACGT_Rugby_MoyF</vt:lpstr>
      <vt:lpstr>BACGT_Rugby_MoyG</vt:lpstr>
      <vt:lpstr>BACGT_Rugby_NbF</vt:lpstr>
      <vt:lpstr>BACGT_Rugby_NbG</vt:lpstr>
      <vt:lpstr>BACGT_Sauvetage_MoyF</vt:lpstr>
      <vt:lpstr>BACGT_Sauvetage_MoyG</vt:lpstr>
      <vt:lpstr>BACGT_Sauvetage_NbF</vt:lpstr>
      <vt:lpstr>BACGT_Sauvetage_NbG</vt:lpstr>
      <vt:lpstr>BACGT_Step_MoyF</vt:lpstr>
      <vt:lpstr>BACGT_Step_MoyG</vt:lpstr>
      <vt:lpstr>BACGT_Step_NbF</vt:lpstr>
      <vt:lpstr>BACGT_Step_NbG</vt:lpstr>
      <vt:lpstr>BACGT_TT_MoyF</vt:lpstr>
      <vt:lpstr>BACGT_TT_MoyG</vt:lpstr>
      <vt:lpstr>BACGT_TT_NbF</vt:lpstr>
      <vt:lpstr>BACGT_TT_NbG</vt:lpstr>
      <vt:lpstr>BACGT_VB_MoyF</vt:lpstr>
      <vt:lpstr>BACGT_VB_MoyG</vt:lpstr>
      <vt:lpstr>BACGT_VB_NbF</vt:lpstr>
      <vt:lpstr>BACGT_VB_NbG</vt:lpstr>
      <vt:lpstr>BACPRO_ACADEMIE</vt:lpstr>
      <vt:lpstr>BACPRO_Acrosport_MoyF</vt:lpstr>
      <vt:lpstr>BACPRO_Acrosport_MoyG</vt:lpstr>
      <vt:lpstr>BACPRO_Acrosport_NbF</vt:lpstr>
      <vt:lpstr>BACPRO_Acrosport_NbG</vt:lpstr>
      <vt:lpstr>BACPRO_ArtsCirque_MoyF</vt:lpstr>
      <vt:lpstr>BACPRO_ArtsCirque_MoyG</vt:lpstr>
      <vt:lpstr>BACPRO_ArtsCirque_NbF</vt:lpstr>
      <vt:lpstr>BACPRO_ArtsCirque_NbG</vt:lpstr>
      <vt:lpstr>BACPRO_Badminton_MoyF</vt:lpstr>
      <vt:lpstr>BACPRO_Badminton_MoyG</vt:lpstr>
      <vt:lpstr>BACPRO_Badminton_NbF</vt:lpstr>
      <vt:lpstr>BACPRO_Badminton_NbG</vt:lpstr>
      <vt:lpstr>BACPRO_BB_MoyF</vt:lpstr>
      <vt:lpstr>BACPRO_BB_MoyG</vt:lpstr>
      <vt:lpstr>BACPRO_BB_NbF</vt:lpstr>
      <vt:lpstr>BACPRO_BB_NbG</vt:lpstr>
      <vt:lpstr>BACPRO_BF_MoyF</vt:lpstr>
      <vt:lpstr>BACPRO_BF_MoyG</vt:lpstr>
      <vt:lpstr>BACPRO_BF_NbF</vt:lpstr>
      <vt:lpstr>BACPRO_BF_NbG</vt:lpstr>
      <vt:lpstr>BACPRO_CO_MoyF</vt:lpstr>
      <vt:lpstr>BACPRO_CO_MoyG</vt:lpstr>
      <vt:lpstr>BACPRO_CO_NbF</vt:lpstr>
      <vt:lpstr>BACPRO_CO_NbG</vt:lpstr>
      <vt:lpstr>BACPRO_ControleAdapte_NbF</vt:lpstr>
      <vt:lpstr>BACPRO_ControleAdapte_NbG</vt:lpstr>
      <vt:lpstr>BACPRO_Danse_MoyF</vt:lpstr>
      <vt:lpstr>BACPRO_Danse_MoyG</vt:lpstr>
      <vt:lpstr>BACPRO_Danse_NbF</vt:lpstr>
      <vt:lpstr>BACPRO_Danse_NbG</vt:lpstr>
      <vt:lpstr>BACPRO_DemiFond_MoyF</vt:lpstr>
      <vt:lpstr>BACPRO_DemiFond_MoyG</vt:lpstr>
      <vt:lpstr>BACPRO_DemiFond_NbF</vt:lpstr>
      <vt:lpstr>BACPRO_DemiFond_NbG</vt:lpstr>
      <vt:lpstr>BACPRO_Disque_MoyF</vt:lpstr>
      <vt:lpstr>BACPRO_Disque_MoyG</vt:lpstr>
      <vt:lpstr>BACPRO_Disque_NbF</vt:lpstr>
      <vt:lpstr>BACPRO_Disque_NbG</vt:lpstr>
      <vt:lpstr>BACPRO_Duree_MoyF</vt:lpstr>
      <vt:lpstr>BACPRO_Duree_MoyG</vt:lpstr>
      <vt:lpstr>BACPRO_Duree_NbF</vt:lpstr>
      <vt:lpstr>BACPRO_Duree_NbG</vt:lpstr>
      <vt:lpstr>BACPRO_EpreuveAcad1_MoyF</vt:lpstr>
      <vt:lpstr>BACPRO_EpreuveAcad1_MoyG</vt:lpstr>
      <vt:lpstr>BACPRO_EpreuveAcad1_NbF</vt:lpstr>
      <vt:lpstr>BACPRO_EpreuveAcad1_NbG</vt:lpstr>
      <vt:lpstr>BACPRO_EpreuveAcad1_Nom</vt:lpstr>
      <vt:lpstr>BACPRO_EpreuveAcad2_MoyF</vt:lpstr>
      <vt:lpstr>BACPRO_EpreuveAcad2_MoyG</vt:lpstr>
      <vt:lpstr>BACPRO_EpreuveAcad2_NbF</vt:lpstr>
      <vt:lpstr>BACPRO_EpreuveAcad2_NbG</vt:lpstr>
      <vt:lpstr>BACPRO_EpreuveAcad2_Nom</vt:lpstr>
      <vt:lpstr>BACPRO_EpreuveAcad3_MoyF</vt:lpstr>
      <vt:lpstr>BACPRO_EpreuveAcad3_MoyG</vt:lpstr>
      <vt:lpstr>BACPRO_EpreuveAcad3_NbF</vt:lpstr>
      <vt:lpstr>BACPRO_EpreuveAcad3_NbG</vt:lpstr>
      <vt:lpstr>BACPRO_EpreuveAcad3_Nom</vt:lpstr>
      <vt:lpstr>BACPRO_EpreuveAcad4_MoyF</vt:lpstr>
      <vt:lpstr>BACPRO_EpreuveAcad4_MoyG</vt:lpstr>
      <vt:lpstr>BACPRO_EpreuveAcad4_NbF</vt:lpstr>
      <vt:lpstr>BACPRO_EpreuveAcad4_NbG</vt:lpstr>
      <vt:lpstr>BACPRO_EpreuveAcad4_Nom</vt:lpstr>
      <vt:lpstr>BACPRO_EpreuvesAdaptees_MoyF</vt:lpstr>
      <vt:lpstr>BACPRO_EpreuvesAdaptees_MoyG</vt:lpstr>
      <vt:lpstr>BACPRO_EpreuvesAdaptees_NbF</vt:lpstr>
      <vt:lpstr>BACPRO_EpreuvesAdaptees_NbG</vt:lpstr>
      <vt:lpstr>BACPRO_Escalade_MoyF</vt:lpstr>
      <vt:lpstr>BACPRO_Escalade_MoyG</vt:lpstr>
      <vt:lpstr>BACPRO_Escalade_NbF</vt:lpstr>
      <vt:lpstr>BACPRO_Escalade_NbG</vt:lpstr>
      <vt:lpstr>BACPRO_FB_MoyF</vt:lpstr>
      <vt:lpstr>BACPRO_FB_MoyG</vt:lpstr>
      <vt:lpstr>BACPRO_FB_NbF</vt:lpstr>
      <vt:lpstr>BACPRO_FB_NbG</vt:lpstr>
      <vt:lpstr>BACPRO_Gymnastique_MoyF</vt:lpstr>
      <vt:lpstr>BACPRO_Gymnastique_MoyG</vt:lpstr>
      <vt:lpstr>BACPRO_Gymnastique_NbF</vt:lpstr>
      <vt:lpstr>BACPRO_Gymnastique_NbG</vt:lpstr>
      <vt:lpstr>BACPRO_Haies_MoyF</vt:lpstr>
      <vt:lpstr>BACPRO_Haies_MoyG</vt:lpstr>
      <vt:lpstr>BACPRO_Haies_NbF</vt:lpstr>
      <vt:lpstr>BACPRO_Haies_NbG</vt:lpstr>
      <vt:lpstr>BACPRO_HB_MoyF</vt:lpstr>
      <vt:lpstr>BACPRO_HB_MoyG</vt:lpstr>
      <vt:lpstr>BACPRO_HB_NbF</vt:lpstr>
      <vt:lpstr>BACPRO_HB_NbG</vt:lpstr>
      <vt:lpstr>BACPRO_IINDispense_NbF</vt:lpstr>
      <vt:lpstr>BACPRO_IINDispense_NbG</vt:lpstr>
      <vt:lpstr>BACPRO_IINNote_MoyF</vt:lpstr>
      <vt:lpstr>BACPRO_IINNote_MoyG</vt:lpstr>
      <vt:lpstr>BACPRO_IINNote_NbF</vt:lpstr>
      <vt:lpstr>BACPRO_IINNote_NbG</vt:lpstr>
      <vt:lpstr>BACPRO_InaptesPartiels_NbF</vt:lpstr>
      <vt:lpstr>BACPRO_InaptesPartiels_NbG</vt:lpstr>
      <vt:lpstr>BACPRO_InaptesTotaux_NbF</vt:lpstr>
      <vt:lpstr>BACPRO_InaptesTotaux_NbG</vt:lpstr>
      <vt:lpstr>BACPRO_Javelot_MoyF</vt:lpstr>
      <vt:lpstr>BACPRO_Javelot_MoyG</vt:lpstr>
      <vt:lpstr>BACPRO_Javelot_NbF</vt:lpstr>
      <vt:lpstr>BACPRO_Javelot_NbG</vt:lpstr>
      <vt:lpstr>BACPRO_Judo_MoyF</vt:lpstr>
      <vt:lpstr>BACPRO_Judo_MoyG</vt:lpstr>
      <vt:lpstr>BACPRO_Judo_NbF</vt:lpstr>
      <vt:lpstr>BACPRO_Judo_NbG</vt:lpstr>
      <vt:lpstr>BACPRO_Musculation_MoyF</vt:lpstr>
      <vt:lpstr>BACPRO_Musculation_MoyG</vt:lpstr>
      <vt:lpstr>BACPRO_Musculation_NbF</vt:lpstr>
      <vt:lpstr>BACPRO_Musculation_NbG</vt:lpstr>
      <vt:lpstr>BACPRO_NatationVitesse_MoyF</vt:lpstr>
      <vt:lpstr>BACPRO_NatationVitesse_MoyG</vt:lpstr>
      <vt:lpstr>BACPRO_NatationVitesse_NbF</vt:lpstr>
      <vt:lpstr>BACPRO_NatationVitesse_NbG</vt:lpstr>
      <vt:lpstr>BACPRO_Pentabond_MoyF</vt:lpstr>
      <vt:lpstr>BACPRO_Pentabond_MoyG</vt:lpstr>
      <vt:lpstr>BACPRO_Pentabond_NbF</vt:lpstr>
      <vt:lpstr>BACPRO_Pentabond_NbG</vt:lpstr>
      <vt:lpstr>BACPRO_ProtocoleStandard_NbF</vt:lpstr>
      <vt:lpstr>BACPRO_ProtocoleStandard_NbG</vt:lpstr>
      <vt:lpstr>BACPRO_RelaisVitesse_MoyF</vt:lpstr>
      <vt:lpstr>BACPRO_RelaisVitesse_MoyG</vt:lpstr>
      <vt:lpstr>BACPRO_RelaisVitesse_NbF</vt:lpstr>
      <vt:lpstr>BACPRO_RelaisVitesse_NbG</vt:lpstr>
      <vt:lpstr>BACPRO_Rugby_MoyF</vt:lpstr>
      <vt:lpstr>BACPRO_Rugby_MoyG</vt:lpstr>
      <vt:lpstr>BACPRO_Rugby_NbF</vt:lpstr>
      <vt:lpstr>BACPRO_Rugby_NbG</vt:lpstr>
      <vt:lpstr>BACPRO_SautCheval_MoyF</vt:lpstr>
      <vt:lpstr>BACPRO_SautCheval_MoyG</vt:lpstr>
      <vt:lpstr>BACPRO_SautCheval_NbF</vt:lpstr>
      <vt:lpstr>BACPRO_SautCheval_NbG</vt:lpstr>
      <vt:lpstr>BACPRO_Sauvetage_MoyF</vt:lpstr>
      <vt:lpstr>BACPRO_Sauvetage_MoyG</vt:lpstr>
      <vt:lpstr>BACPRO_Sauvetage_NbF</vt:lpstr>
      <vt:lpstr>BACPRO_Sauvetage_NbG</vt:lpstr>
      <vt:lpstr>BACPRO_Step_MoyF</vt:lpstr>
      <vt:lpstr>BACPRO_Step_MoyG</vt:lpstr>
      <vt:lpstr>BACPRO_Step_NbF</vt:lpstr>
      <vt:lpstr>BACPRO_Step_NbG</vt:lpstr>
      <vt:lpstr>BACPRO_TT_MoyF</vt:lpstr>
      <vt:lpstr>BACPRO_TT_MoyG</vt:lpstr>
      <vt:lpstr>BACPRO_TT_NbF</vt:lpstr>
      <vt:lpstr>BACPRO_TT_NbG</vt:lpstr>
      <vt:lpstr>BACPRO_VB_MoyF</vt:lpstr>
      <vt:lpstr>BACPRO_VB_MoyG</vt:lpstr>
      <vt:lpstr>BACPRO_VB_NbF</vt:lpstr>
      <vt:lpstr>BACPRO_VB_NbG</vt:lpstr>
      <vt:lpstr>CAPBEP_ACADEMIE</vt:lpstr>
      <vt:lpstr>CAPBEP_Acrosport_MoyF</vt:lpstr>
      <vt:lpstr>CAPBEP_Acrosport_MoyG</vt:lpstr>
      <vt:lpstr>CAPBEP_Acrosport_NbF</vt:lpstr>
      <vt:lpstr>CAPBEP_Acrosport_NbG</vt:lpstr>
      <vt:lpstr>CAPBEP_ArtsCirque_MoyF</vt:lpstr>
      <vt:lpstr>CAPBEP_ArtsCirque_MoyG</vt:lpstr>
      <vt:lpstr>CAPBEP_ArtsCirque_NbF</vt:lpstr>
      <vt:lpstr>CAPBEP_ArtsCirque_NbG</vt:lpstr>
      <vt:lpstr>CAPBEP_Badminton_MoyF</vt:lpstr>
      <vt:lpstr>CAPBEP_Badminton_MoyG</vt:lpstr>
      <vt:lpstr>CAPBEP_Badminton_NbF</vt:lpstr>
      <vt:lpstr>CAPBEP_Badminton_NbG</vt:lpstr>
      <vt:lpstr>CAPBEP_BB_MoyF</vt:lpstr>
      <vt:lpstr>CAPBEP_BB_MoyG</vt:lpstr>
      <vt:lpstr>CAPBEP_BB_NbF</vt:lpstr>
      <vt:lpstr>CAPBEP_BB_NbG</vt:lpstr>
      <vt:lpstr>CAPBEP_BF_MoyF</vt:lpstr>
      <vt:lpstr>CAPBEP_BF_MoyG</vt:lpstr>
      <vt:lpstr>CAPBEP_BF_NbF</vt:lpstr>
      <vt:lpstr>CAPBEP_BF_NbG</vt:lpstr>
      <vt:lpstr>CAPBEP_CO_MoyF</vt:lpstr>
      <vt:lpstr>CAPBEP_CO_MoyG</vt:lpstr>
      <vt:lpstr>CAPBEP_CO_NbF</vt:lpstr>
      <vt:lpstr>CAPBEP_CO_NbG</vt:lpstr>
      <vt:lpstr>CAPBEP_ControleAdapte_NbF</vt:lpstr>
      <vt:lpstr>CAPBEP_ControleAdapte_NbG</vt:lpstr>
      <vt:lpstr>CAPBEP_Danse_MoyF</vt:lpstr>
      <vt:lpstr>CAPBEP_Danse_MoyG</vt:lpstr>
      <vt:lpstr>CAPBEP_Danse_NbF</vt:lpstr>
      <vt:lpstr>CAPBEP_Danse_NbG</vt:lpstr>
      <vt:lpstr>CAPBEP_DemiFond_MoyF</vt:lpstr>
      <vt:lpstr>CAPBEP_DemiFond_MoyG</vt:lpstr>
      <vt:lpstr>CAPBEP_DemiFond_NbF</vt:lpstr>
      <vt:lpstr>CAPBEP_DemiFond_NbG</vt:lpstr>
      <vt:lpstr>CAPBEP_Disque_MoyF</vt:lpstr>
      <vt:lpstr>CAPBEP_Disque_MoyG</vt:lpstr>
      <vt:lpstr>CAPBEP_Disque_NbF</vt:lpstr>
      <vt:lpstr>CAPBEP_Disque_NbG</vt:lpstr>
      <vt:lpstr>CAPBEP_Duree_MoyF</vt:lpstr>
      <vt:lpstr>CAPBEP_Duree_MoyG</vt:lpstr>
      <vt:lpstr>CAPBEP_Duree_NbF</vt:lpstr>
      <vt:lpstr>CAPBEP_Duree_NbG</vt:lpstr>
      <vt:lpstr>CAPBEP_EpreuveAcad1_MoyF</vt:lpstr>
      <vt:lpstr>CAPBEP_EpreuveAcad1_MoyG</vt:lpstr>
      <vt:lpstr>CAPBEP_EpreuveAcad1_NbF</vt:lpstr>
      <vt:lpstr>CAPBEP_EpreuveAcad1_NbG</vt:lpstr>
      <vt:lpstr>CAPBEP_EpreuveAcad1_Nom</vt:lpstr>
      <vt:lpstr>CAPBEP_EpreuveAcad2_MoyF</vt:lpstr>
      <vt:lpstr>CAPBEP_EpreuveAcad2_MoyG</vt:lpstr>
      <vt:lpstr>CAPBEP_EpreuveAcad2_NbF</vt:lpstr>
      <vt:lpstr>CAPBEP_EpreuveAcad2_NbG</vt:lpstr>
      <vt:lpstr>CAPBEP_EpreuveAcad2_Nom</vt:lpstr>
      <vt:lpstr>CAPBEP_EpreuveAcad3_MoyF</vt:lpstr>
      <vt:lpstr>CAPBEP_EpreuveAcad3_MoyG</vt:lpstr>
      <vt:lpstr>CAPBEP_EpreuveAcad3_NbF</vt:lpstr>
      <vt:lpstr>CAPBEP_EpreuveAcad3_NbG</vt:lpstr>
      <vt:lpstr>CAPBEP_EpreuveAcad3_Nom</vt:lpstr>
      <vt:lpstr>CAPBEP_EpreuveAcad4_MoyF</vt:lpstr>
      <vt:lpstr>CAPBEP_EpreuveAcad4_MoyG</vt:lpstr>
      <vt:lpstr>CAPBEP_EpreuveAcad4_NbF</vt:lpstr>
      <vt:lpstr>CAPBEP_EpreuveAcad4_NbG</vt:lpstr>
      <vt:lpstr>CAPBEP_EpreuveAcad4_Nom</vt:lpstr>
      <vt:lpstr>CAPBEP_EpreuvesAdaptees_MoyF</vt:lpstr>
      <vt:lpstr>CAPBEP_EpreuvesAdaptees_MoyG</vt:lpstr>
      <vt:lpstr>CAPBEP_EpreuvesAdaptees_NbF</vt:lpstr>
      <vt:lpstr>CAPBEP_EpreuvesAdaptees_NbG</vt:lpstr>
      <vt:lpstr>CAPBEP_Escalade_MoyF</vt:lpstr>
      <vt:lpstr>CAPBEP_Escalade_MoyG</vt:lpstr>
      <vt:lpstr>CAPBEP_Escalade_NbF</vt:lpstr>
      <vt:lpstr>CAPBEP_Escalade_NbG</vt:lpstr>
      <vt:lpstr>CAPBEP_FB_MoyF</vt:lpstr>
      <vt:lpstr>CAPBEP_FB_MoyG</vt:lpstr>
      <vt:lpstr>CAPBEP_FB_NbF</vt:lpstr>
      <vt:lpstr>CAPBEP_FB_NbG</vt:lpstr>
      <vt:lpstr>CAPBEP_Gymnastique_MoyF</vt:lpstr>
      <vt:lpstr>CAPBEP_Gymnastique_MoyG</vt:lpstr>
      <vt:lpstr>CAPBEP_Gymnastique_NbF</vt:lpstr>
      <vt:lpstr>CAPBEP_Gymnastique_NbG</vt:lpstr>
      <vt:lpstr>CAPBEP_Haies_MoyF</vt:lpstr>
      <vt:lpstr>CAPBEP_Haies_MoyG</vt:lpstr>
      <vt:lpstr>CAPBEP_Haies_NbF</vt:lpstr>
      <vt:lpstr>CAPBEP_Haies_NbG</vt:lpstr>
      <vt:lpstr>CAPBEP_HB_MoyF</vt:lpstr>
      <vt:lpstr>CAPBEP_HB_MoyG</vt:lpstr>
      <vt:lpstr>CAPBEP_HB_NbF</vt:lpstr>
      <vt:lpstr>CAPBEP_HB_NbG</vt:lpstr>
      <vt:lpstr>CAPBEP_IINDispense_NbF</vt:lpstr>
      <vt:lpstr>CAPBEP_IINDispense_NbG</vt:lpstr>
      <vt:lpstr>CAPBEP_IINNote_MoyF</vt:lpstr>
      <vt:lpstr>CAPBEP_IINNote_MoyG</vt:lpstr>
      <vt:lpstr>CAPBEP_IINNote_NbF</vt:lpstr>
      <vt:lpstr>CAPBEP_IINNote_NbG</vt:lpstr>
      <vt:lpstr>CAPBEP_InaptesPartiels_NbF</vt:lpstr>
      <vt:lpstr>CAPBEP_InaptesPartiels_NbG</vt:lpstr>
      <vt:lpstr>CAPBEP_InaptesTotaux_NbF</vt:lpstr>
      <vt:lpstr>CAPBEP_InaptesTotaux_NbG</vt:lpstr>
      <vt:lpstr>CAPBEP_Javelot_MoyF</vt:lpstr>
      <vt:lpstr>CAPBEP_Javelot_MoyG</vt:lpstr>
      <vt:lpstr>CAPBEP_Javelot_NbF</vt:lpstr>
      <vt:lpstr>CAPBEP_Javelot_NbG</vt:lpstr>
      <vt:lpstr>CAPBEP_Judo_MoyF</vt:lpstr>
      <vt:lpstr>CAPBEP_Judo_MoyG</vt:lpstr>
      <vt:lpstr>CAPBEP_Judo_NbF</vt:lpstr>
      <vt:lpstr>CAPBEP_Judo_NbG</vt:lpstr>
      <vt:lpstr>CAPBEP_Musculation_MoyF</vt:lpstr>
      <vt:lpstr>CAPBEP_Musculation_MoyG</vt:lpstr>
      <vt:lpstr>CAPBEP_Musculation_NbF</vt:lpstr>
      <vt:lpstr>CAPBEP_Musculation_NbG</vt:lpstr>
      <vt:lpstr>CAPBEP_NatationVitesse_MoyF</vt:lpstr>
      <vt:lpstr>CAPBEP_NatationVitesse_MoyG</vt:lpstr>
      <vt:lpstr>CAPBEP_NatationVitesse_NbF</vt:lpstr>
      <vt:lpstr>CAPBEP_NatationVitesse_NbG</vt:lpstr>
      <vt:lpstr>CAPBEP_Pentabond_MoyF</vt:lpstr>
      <vt:lpstr>CAPBEP_Pentabond_MoyG</vt:lpstr>
      <vt:lpstr>CAPBEP_Pentabond_NbF</vt:lpstr>
      <vt:lpstr>CAPBEP_Pentabond_NbG</vt:lpstr>
      <vt:lpstr>CAPBEP_ProtocoleStandard_NbF</vt:lpstr>
      <vt:lpstr>CAPBEP_ProtocoleStandard_NbG</vt:lpstr>
      <vt:lpstr>CAPBEP_RelaisVitesse_MoyF</vt:lpstr>
      <vt:lpstr>CAPBEP_RelaisVitesse_MoyG</vt:lpstr>
      <vt:lpstr>CAPBEP_RelaisVitesse_NbF</vt:lpstr>
      <vt:lpstr>CAPBEP_RelaisVitesse_NbG</vt:lpstr>
      <vt:lpstr>CAPBEP_Rugby_MoyF</vt:lpstr>
      <vt:lpstr>CAPBEP_Rugby_MoyG</vt:lpstr>
      <vt:lpstr>CAPBEP_Rugby_NbF</vt:lpstr>
      <vt:lpstr>CAPBEP_Rugby_NbG</vt:lpstr>
      <vt:lpstr>CAPBEP_SautCheval_MoyF</vt:lpstr>
      <vt:lpstr>CAPBEP_SautCheval_MoyG</vt:lpstr>
      <vt:lpstr>CAPBEP_SautCheval_NbF</vt:lpstr>
      <vt:lpstr>CAPBEP_SautCheval_NbG</vt:lpstr>
      <vt:lpstr>CAPBEP_Sauvetage_MoyF</vt:lpstr>
      <vt:lpstr>CAPBEP_Sauvetage_MoyG</vt:lpstr>
      <vt:lpstr>CAPBEP_Sauvetage_NbF</vt:lpstr>
      <vt:lpstr>CAPBEP_Sauvetage_NbG</vt:lpstr>
      <vt:lpstr>CAPBEP_Step_MoyF</vt:lpstr>
      <vt:lpstr>CAPBEP_Step_MoyG</vt:lpstr>
      <vt:lpstr>CAPBEP_Step_NbF</vt:lpstr>
      <vt:lpstr>CAPBEP_Step_NbG</vt:lpstr>
      <vt:lpstr>CAPBEP_TT_MoyF</vt:lpstr>
      <vt:lpstr>CAPBEP_TT_MoyG</vt:lpstr>
      <vt:lpstr>CAPBEP_TT_NbF</vt:lpstr>
      <vt:lpstr>CAPBEP_TT_NbG</vt:lpstr>
      <vt:lpstr>CAPBEP_VB_MoyF</vt:lpstr>
      <vt:lpstr>CAPBEP_VB_MoyG</vt:lpstr>
      <vt:lpstr>CAPBEP_VB_NbF</vt:lpstr>
      <vt:lpstr>CAPBEP_VB_NbG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François</cp:lastModifiedBy>
  <dcterms:created xsi:type="dcterms:W3CDTF">2011-11-07T13:42:34Z</dcterms:created>
  <dcterms:modified xsi:type="dcterms:W3CDTF">2018-08-09T06:39:42Z</dcterms:modified>
</cp:coreProperties>
</file>