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Dossier examen 18\"/>
    </mc:Choice>
  </mc:AlternateContent>
  <bookViews>
    <workbookView xWindow="0" yWindow="0" windowWidth="23040" windowHeight="9384" tabRatio="676" activeTab="5"/>
  </bookViews>
  <sheets>
    <sheet name="BAC GT-Oblig" sheetId="11" r:id="rId1"/>
    <sheet name="BAC Pro-Oblig" sheetId="16" r:id="rId2"/>
    <sheet name="CAP-BEP - Oblig" sheetId="17" r:id="rId3"/>
    <sheet name="EPREUVES Fac" sheetId="15" r:id="rId4"/>
    <sheet name="EPREUVES Fac Bac Pro" sheetId="18" r:id="rId5"/>
    <sheet name="SHN - JO - HNSS" sheetId="10" r:id="rId6"/>
  </sheets>
  <definedNames>
    <definedName name="_xlnm._FilterDatabase" localSheetId="0" hidden="1">'BAC GT-Oblig'!$A$6:$J$6</definedName>
    <definedName name="_xlnm._FilterDatabase" localSheetId="1" hidden="1">'BAC Pro-Oblig'!$A$6:$J$6</definedName>
    <definedName name="_xlnm._FilterDatabase" localSheetId="2" hidden="1">'CAP-BEP - Oblig'!$A$6:$J$6</definedName>
    <definedName name="BAC_Complement1_MoyF">'EPREUVES Fac'!$G$54</definedName>
    <definedName name="BAC_Complement1_MoyG">'EPREUVES Fac'!$D$54</definedName>
    <definedName name="BAC_Complement1_NbF">'EPREUVES Fac'!$E$54</definedName>
    <definedName name="BAC_Complement1_NbG">'EPREUVES Fac'!$B$54</definedName>
    <definedName name="BAC_Complement1_Nom">'EPREUVES Fac'!$A$54</definedName>
    <definedName name="BAC_Complement10_MoyF">'EPREUVES Fac'!$G$63</definedName>
    <definedName name="BAC_Complement10_MoyG">'EPREUVES Fac'!$D$63</definedName>
    <definedName name="BAC_Complement10_NbF">'EPREUVES Fac'!$E$63</definedName>
    <definedName name="BAC_Complement10_NbG">'EPREUVES Fac'!$B$63</definedName>
    <definedName name="BAC_Complement10_Nom">'EPREUVES Fac'!$A$63</definedName>
    <definedName name="BAC_Complement11_MoyF">'EPREUVES Fac'!$G$64</definedName>
    <definedName name="BAC_Complement11_MoyG">'EPREUVES Fac'!$D$64</definedName>
    <definedName name="BAC_Complement11_NbF">'EPREUVES Fac'!$E$64</definedName>
    <definedName name="BAC_Complement11_NbG">'EPREUVES Fac'!$B$64</definedName>
    <definedName name="BAC_Complement11_Nom">'EPREUVES Fac'!$A$64</definedName>
    <definedName name="BAC_Complement12_MoyF">'EPREUVES Fac'!$G$65</definedName>
    <definedName name="BAC_Complement12_MoyG">'EPREUVES Fac'!$D$65</definedName>
    <definedName name="BAC_Complement12_NbF">'EPREUVES Fac'!$E$65</definedName>
    <definedName name="BAC_Complement12_NbG">'EPREUVES Fac'!$B$65</definedName>
    <definedName name="BAC_Complement12_Nom">'EPREUVES Fac'!$A$65</definedName>
    <definedName name="BAC_Complement13_MoyF">'EPREUVES Fac'!$G$66</definedName>
    <definedName name="BAC_Complement13_MoyG">'EPREUVES Fac'!$D$66</definedName>
    <definedName name="BAC_Complement13_NbF">'EPREUVES Fac'!$E$66</definedName>
    <definedName name="BAC_Complement13_NbG">'EPREUVES Fac'!$B$66</definedName>
    <definedName name="BAC_Complement13_Nom">'EPREUVES Fac'!$A$66</definedName>
    <definedName name="BAC_Complement2_MoyF">'EPREUVES Fac'!$G$55</definedName>
    <definedName name="BAC_Complement2_MoyG">'EPREUVES Fac'!$D$55</definedName>
    <definedName name="BAC_Complement2_NbF">'EPREUVES Fac'!$E$55</definedName>
    <definedName name="BAC_Complement2_NbG">'EPREUVES Fac'!$B$55</definedName>
    <definedName name="BAC_Complement2_Nom">'EPREUVES Fac'!$A$55</definedName>
    <definedName name="BAC_Complement3_MoyF">'EPREUVES Fac'!$G$56</definedName>
    <definedName name="BAC_Complement3_MoyG">'EPREUVES Fac'!$D$56</definedName>
    <definedName name="BAC_Complement3_NbF">'EPREUVES Fac'!$E$56</definedName>
    <definedName name="BAC_Complement3_NbG">'EPREUVES Fac'!$B$56</definedName>
    <definedName name="BAC_Complement3_Nom">'EPREUVES Fac'!$A$56</definedName>
    <definedName name="BAC_Complement4_MoyF">'EPREUVES Fac'!$G$57</definedName>
    <definedName name="BAC_Complement4_MoyG">'EPREUVES Fac'!$D$57</definedName>
    <definedName name="BAC_Complement4_NbF">'EPREUVES Fac'!$E$57</definedName>
    <definedName name="BAC_Complement4_NbG">'EPREUVES Fac'!$B$57</definedName>
    <definedName name="BAC_Complement4_Nom">'EPREUVES Fac'!$A$57</definedName>
    <definedName name="BAC_Complement5_MoyF">'EPREUVES Fac'!$G$58</definedName>
    <definedName name="BAC_Complement5_MoyG">'EPREUVES Fac'!$D$58</definedName>
    <definedName name="BAC_Complement5_NbF">'EPREUVES Fac'!$E$58</definedName>
    <definedName name="BAC_Complement5_NbG">'EPREUVES Fac'!$B$58</definedName>
    <definedName name="BAC_Complement5_Nom">'EPREUVES Fac'!$A$58</definedName>
    <definedName name="BAC_Complement6_MoyF">'EPREUVES Fac'!$G$59</definedName>
    <definedName name="BAC_Complement6_MoyG">'EPREUVES Fac'!$D$59</definedName>
    <definedName name="BAC_Complement6_NbF">'EPREUVES Fac'!$E$59</definedName>
    <definedName name="BAC_Complement6_NbG">'EPREUVES Fac'!$B$59</definedName>
    <definedName name="BAC_Complement6_Nom">'EPREUVES Fac'!$A$59</definedName>
    <definedName name="BAC_Complement7_MoyF">'EPREUVES Fac'!$G$60</definedName>
    <definedName name="BAC_Complement7_MoyG">'EPREUVES Fac'!$D$60</definedName>
    <definedName name="BAC_Complement7_NbF">'EPREUVES Fac'!$E$60</definedName>
    <definedName name="BAC_Complement7_NbG">'EPREUVES Fac'!$B$60</definedName>
    <definedName name="BAC_Complement7_Nom">'EPREUVES Fac'!$A$60</definedName>
    <definedName name="BAC_Complement8_MoyF">'EPREUVES Fac'!$G$61</definedName>
    <definedName name="BAC_Complement8_MoyG">'EPREUVES Fac'!$D$61</definedName>
    <definedName name="BAC_Complement8_NbF">'EPREUVES Fac'!$E$61</definedName>
    <definedName name="BAC_Complement8_NbG">'EPREUVES Fac'!$B$61</definedName>
    <definedName name="BAC_Complement8_Nom">'EPREUVES Fac'!$A$61</definedName>
    <definedName name="BAC_Complement9_MoyF">'EPREUVES Fac'!$G$62</definedName>
    <definedName name="BAC_Complement9_MoyG">'EPREUVES Fac'!$D$62</definedName>
    <definedName name="BAC_Complement9_NbF">'EPREUVES Fac'!$E$62</definedName>
    <definedName name="BAC_Complement9_NbG">'EPREUVES Fac'!$B$62</definedName>
    <definedName name="BAC_Complement9_Nom">'EPREUVES Fac'!$A$62</definedName>
    <definedName name="BAC_Option1_MoyF">'EPREUVES Fac'!$G$6</definedName>
    <definedName name="BAC_Option1_MoyG">'EPREUVES Fac'!$D$6</definedName>
    <definedName name="BAC_Option1_NbF">'EPREUVES Fac'!$E$6</definedName>
    <definedName name="BAC_Option1_NbG">'EPREUVES Fac'!$B$6</definedName>
    <definedName name="BAC_Option1_Nom">'EPREUVES Fac'!$A$6</definedName>
    <definedName name="BAC_Option10_MoyF">'EPREUVES Fac'!$G$15</definedName>
    <definedName name="BAC_Option10_MoyG">'EPREUVES Fac'!$D$15</definedName>
    <definedName name="BAC_Option10_NbF">'EPREUVES Fac'!$E$15</definedName>
    <definedName name="BAC_Option10_NbG">'EPREUVES Fac'!$B$15</definedName>
    <definedName name="BAC_Option10_Nom">'EPREUVES Fac'!$A$15</definedName>
    <definedName name="BAC_Option11_MoyF">'EPREUVES Fac'!$G$16</definedName>
    <definedName name="BAC_Option11_MoyG">'EPREUVES Fac'!$D$16</definedName>
    <definedName name="BAC_Option11_NbF">'EPREUVES Fac'!$E$16</definedName>
    <definedName name="BAC_Option11_NbG">'EPREUVES Fac'!$B$16</definedName>
    <definedName name="BAC_Option11_Nom">'EPREUVES Fac'!$A$16</definedName>
    <definedName name="BAC_Option12_MoyF">'EPREUVES Fac'!$G$17</definedName>
    <definedName name="BAC_Option12_MoyG">'EPREUVES Fac'!$D$17</definedName>
    <definedName name="BAC_Option12_NbF">'EPREUVES Fac'!$E$17</definedName>
    <definedName name="BAC_Option12_NbG">'EPREUVES Fac'!$B$17</definedName>
    <definedName name="BAC_Option12_Nom">'EPREUVES Fac'!$A$17</definedName>
    <definedName name="BAC_Option13_MoyF">'EPREUVES Fac'!$G$18</definedName>
    <definedName name="BAC_Option13_MoyG">'EPREUVES Fac'!$D$18</definedName>
    <definedName name="BAC_Option13_NbF">'EPREUVES Fac'!$E$18</definedName>
    <definedName name="BAC_Option13_NbG">'EPREUVES Fac'!$B$18</definedName>
    <definedName name="BAC_Option13_Nom">'EPREUVES Fac'!$A$18</definedName>
    <definedName name="BAC_Option14_MoyF">'EPREUVES Fac'!$G$19</definedName>
    <definedName name="BAC_Option14_MoyG">'EPREUVES Fac'!$D$19</definedName>
    <definedName name="BAC_Option14_NbF">'EPREUVES Fac'!$E$19</definedName>
    <definedName name="BAC_Option14_NbG">'EPREUVES Fac'!$B$19</definedName>
    <definedName name="BAC_Option14_Nom">'EPREUVES Fac'!$A$19</definedName>
    <definedName name="BAC_Option15_MoyF">'EPREUVES Fac'!$G$20</definedName>
    <definedName name="BAC_Option15_MoyG">'EPREUVES Fac'!$D$20</definedName>
    <definedName name="BAC_Option15_NbF">'EPREUVES Fac'!$E$20</definedName>
    <definedName name="BAC_Option15_NbG">'EPREUVES Fac'!$B$20</definedName>
    <definedName name="BAC_Option15_Nom">'EPREUVES Fac'!$A$20</definedName>
    <definedName name="BAC_Option16_MoyF">'EPREUVES Fac'!$G$21</definedName>
    <definedName name="BAC_Option16_MoyG">'EPREUVES Fac'!$D$21</definedName>
    <definedName name="BAC_Option16_NbF">'EPREUVES Fac'!$E$21</definedName>
    <definedName name="BAC_Option16_NbG">'EPREUVES Fac'!$B$21</definedName>
    <definedName name="BAC_Option16_Nom">'EPREUVES Fac'!$A$21</definedName>
    <definedName name="BAC_Option17_MoyF">'EPREUVES Fac'!$G$22</definedName>
    <definedName name="BAC_Option17_MoyG">'EPREUVES Fac'!$D$22</definedName>
    <definedName name="BAC_Option17_NbF">'EPREUVES Fac'!$E$22</definedName>
    <definedName name="BAC_Option17_NbG">'EPREUVES Fac'!$B$22</definedName>
    <definedName name="BAC_Option17_Nom">'EPREUVES Fac'!$A$22</definedName>
    <definedName name="BAC_Option18_MoyF">'EPREUVES Fac'!$G$23</definedName>
    <definedName name="BAC_Option18_MoyG">'EPREUVES Fac'!$D$23</definedName>
    <definedName name="BAC_Option18_NbF">'EPREUVES Fac'!$E$23</definedName>
    <definedName name="BAC_Option18_NbG">'EPREUVES Fac'!$B$23</definedName>
    <definedName name="BAC_Option18_Nom">'EPREUVES Fac'!$A$23</definedName>
    <definedName name="BAC_Option19_MoyF">'EPREUVES Fac'!$G$24</definedName>
    <definedName name="BAC_Option19_MoyG">'EPREUVES Fac'!$D$24</definedName>
    <definedName name="BAC_Option19_NbF">'EPREUVES Fac'!$E$24</definedName>
    <definedName name="BAC_Option19_NbG">'EPREUVES Fac'!$B$24</definedName>
    <definedName name="BAC_Option19_Nom">'EPREUVES Fac'!$A$24</definedName>
    <definedName name="BAC_Option2_MoyF">'EPREUVES Fac'!$G$7</definedName>
    <definedName name="BAC_Option2_MoyG">'EPREUVES Fac'!$D$7</definedName>
    <definedName name="BAC_Option2_NbF">'EPREUVES Fac'!$E$7</definedName>
    <definedName name="BAC_Option2_NbG">'EPREUVES Fac'!$B$7</definedName>
    <definedName name="BAC_Option2_Nom">'EPREUVES Fac'!$A$7</definedName>
    <definedName name="BAC_Option20_MoyF">'EPREUVES Fac'!$G$25</definedName>
    <definedName name="BAC_Option20_MoyG">'EPREUVES Fac'!$D$25</definedName>
    <definedName name="BAC_Option20_NbF">'EPREUVES Fac'!$E$25</definedName>
    <definedName name="BAC_Option20_NbG">'EPREUVES Fac'!$B$25</definedName>
    <definedName name="BAC_Option20_Nom">'EPREUVES Fac'!$A$25</definedName>
    <definedName name="BAC_Option21_MoyF">'EPREUVES Fac'!$G$26</definedName>
    <definedName name="BAC_Option21_MoyG">'EPREUVES Fac'!$D$26</definedName>
    <definedName name="BAC_Option21_NbF">'EPREUVES Fac'!$E$26</definedName>
    <definedName name="BAC_Option21_NbG">'EPREUVES Fac'!$B$26</definedName>
    <definedName name="BAC_Option21_Nom">'EPREUVES Fac'!$A$26</definedName>
    <definedName name="BAC_Option22_MoyF">'EPREUVES Fac'!$G$27</definedName>
    <definedName name="BAC_Option22_MoyG">'EPREUVES Fac'!$D$27</definedName>
    <definedName name="BAC_Option22_NbF">'EPREUVES Fac'!$E$27</definedName>
    <definedName name="BAC_Option22_NbG">'EPREUVES Fac'!$B$27</definedName>
    <definedName name="BAC_Option22_Nom">'EPREUVES Fac'!$A$27</definedName>
    <definedName name="BAC_Option23_MoyF">'EPREUVES Fac'!$G$28</definedName>
    <definedName name="BAC_Option23_MoyG">'EPREUVES Fac'!$D$28</definedName>
    <definedName name="BAC_Option23_NbF">'EPREUVES Fac'!$E$28</definedName>
    <definedName name="BAC_Option23_NbG">'EPREUVES Fac'!$B$28</definedName>
    <definedName name="BAC_Option23_Nom">'EPREUVES Fac'!$A$28</definedName>
    <definedName name="BAC_Option24_MoyF">'EPREUVES Fac'!$G$29</definedName>
    <definedName name="BAC_Option24_MoyG">'EPREUVES Fac'!$D$29</definedName>
    <definedName name="BAC_Option24_NbF">'EPREUVES Fac'!$E$29</definedName>
    <definedName name="BAC_Option24_NbG">'EPREUVES Fac'!$B$29</definedName>
    <definedName name="BAC_Option24_Nom">'EPREUVES Fac'!$A$29</definedName>
    <definedName name="BAC_Option25_MoyF">'EPREUVES Fac'!$G$30</definedName>
    <definedName name="BAC_Option25_MoyG">'EPREUVES Fac'!$D$30</definedName>
    <definedName name="BAC_Option25_NbF">'EPREUVES Fac'!$E$30</definedName>
    <definedName name="BAC_Option25_NbG">'EPREUVES Fac'!$B$30</definedName>
    <definedName name="BAC_Option25_Nom">'EPREUVES Fac'!$A$30</definedName>
    <definedName name="BAC_Option26_MoyF">'EPREUVES Fac'!$G$31</definedName>
    <definedName name="BAC_Option26_MoyG">'EPREUVES Fac'!$D$31</definedName>
    <definedName name="BAC_Option26_NbF">'EPREUVES Fac'!$E$31</definedName>
    <definedName name="BAC_Option26_NbG">'EPREUVES Fac'!$B$31</definedName>
    <definedName name="BAC_Option26_Nom">'EPREUVES Fac'!$A$31</definedName>
    <definedName name="BAC_Option27_MoyF">'EPREUVES Fac'!$G$32</definedName>
    <definedName name="BAC_Option27_MoyG">'EPREUVES Fac'!$D$32</definedName>
    <definedName name="BAC_Option27_NbF">'EPREUVES Fac'!$E$32</definedName>
    <definedName name="BAC_Option27_NbG">'EPREUVES Fac'!$B$32</definedName>
    <definedName name="BAC_Option27_Nom">'EPREUVES Fac'!$A$32</definedName>
    <definedName name="BAC_Option3_MoyF">'EPREUVES Fac'!$G$8</definedName>
    <definedName name="BAC_Option3_MoyG">'EPREUVES Fac'!$D$8</definedName>
    <definedName name="BAC_Option3_NbF">'EPREUVES Fac'!$E$8</definedName>
    <definedName name="BAC_Option3_NbG">'EPREUVES Fac'!$B$8</definedName>
    <definedName name="BAC_Option3_Nom">'EPREUVES Fac'!$A$8</definedName>
    <definedName name="BAC_Option4_MoyF">'EPREUVES Fac'!$G$9</definedName>
    <definedName name="BAC_Option4_MoyG">'EPREUVES Fac'!$D$9</definedName>
    <definedName name="BAC_Option4_NbF">'EPREUVES Fac'!$E$9</definedName>
    <definedName name="BAC_Option4_NbG">'EPREUVES Fac'!$B$9</definedName>
    <definedName name="BAC_Option4_Nom">'EPREUVES Fac'!$A$9</definedName>
    <definedName name="BAC_Option5_MoyF">'EPREUVES Fac'!$G$10</definedName>
    <definedName name="BAC_Option5_MoyG">'EPREUVES Fac'!$D$10</definedName>
    <definedName name="BAC_Option5_NbF">'EPREUVES Fac'!$E$10</definedName>
    <definedName name="BAC_Option5_NbG">'EPREUVES Fac'!$B$10</definedName>
    <definedName name="BAC_Option5_Nom">'EPREUVES Fac'!$A$10</definedName>
    <definedName name="BAC_Option6_MoyF">'EPREUVES Fac'!$G$11</definedName>
    <definedName name="BAC_Option6_MoyG">'EPREUVES Fac'!$D$11</definedName>
    <definedName name="BAC_Option6_NbF">'EPREUVES Fac'!$E$11</definedName>
    <definedName name="BAC_Option6_NbG">'EPREUVES Fac'!$B$11</definedName>
    <definedName name="BAC_Option6_Nom">'EPREUVES Fac'!$A$11</definedName>
    <definedName name="BAC_Option7_MoyF">'EPREUVES Fac'!$G$12</definedName>
    <definedName name="BAC_Option7_MoyG">'EPREUVES Fac'!$D$12</definedName>
    <definedName name="BAC_Option7_NbF">'EPREUVES Fac'!$E$12</definedName>
    <definedName name="BAC_Option7_NbG">'EPREUVES Fac'!$B$12</definedName>
    <definedName name="BAC_Option7_Nom">'EPREUVES Fac'!$A$12</definedName>
    <definedName name="BAC_Option8_MoyF">'EPREUVES Fac'!$G$13</definedName>
    <definedName name="BAC_Option8_MoyG">'EPREUVES Fac'!$D$13</definedName>
    <definedName name="BAC_Option8_NbF">'EPREUVES Fac'!$E$13</definedName>
    <definedName name="BAC_Option8_NbG">'EPREUVES Fac'!$B$13</definedName>
    <definedName name="BAC_Option8_Nom">'EPREUVES Fac'!$A$13</definedName>
    <definedName name="BAC_Option9_MoyF">'EPREUVES Fac'!$G$14</definedName>
    <definedName name="BAC_Option9_MoyG">'EPREUVES Fac'!$D$14</definedName>
    <definedName name="BAC_Option9_NbF">'EPREUVES Fac'!$E$14</definedName>
    <definedName name="BAC_Option9_NbG">'EPREUVES Fac'!$B$14</definedName>
    <definedName name="BAC_Option9_Nom">'EPREUVES Fac'!$A$14</definedName>
    <definedName name="BACGT_ACADEMIE">'BAC GT-Oblig'!$D$3</definedName>
    <definedName name="BACGT_Acrosport_MoyF">'BAC GT-Oblig'!$G$7</definedName>
    <definedName name="BACGT_Acrosport_MoyG">'BAC GT-Oblig'!$D$7</definedName>
    <definedName name="BACGT_Acrosport_NbF">'BAC GT-Oblig'!$E$7</definedName>
    <definedName name="BACGT_Acrosport_NbG">'BAC GT-Oblig'!$B$7</definedName>
    <definedName name="BACGT_Aerobic_MoyF">'BAC GT-Oblig'!$G$8</definedName>
    <definedName name="BACGT_Aerobic_MoyG">'BAC GT-Oblig'!$D$8</definedName>
    <definedName name="BACGT_Aerobic_NbF">'BAC GT-Oblig'!$E$8</definedName>
    <definedName name="BACGT_Aerobic_NbG">'BAC GT-Oblig'!$B$8</definedName>
    <definedName name="BACGT_ArtsCirque_MoyF">'BAC GT-Oblig'!$G$9</definedName>
    <definedName name="BACGT_ArtsCirque_MoyG">'BAC GT-Oblig'!$D$9</definedName>
    <definedName name="BACGT_ArtsCirque_NbF">'BAC GT-Oblig'!$E$9</definedName>
    <definedName name="BACGT_ArtsCirque_NbG">'BAC GT-Oblig'!$B$9</definedName>
    <definedName name="BACGT_Badminton_MoyF">'BAC GT-Oblig'!$G$10</definedName>
    <definedName name="BACGT_Badminton_MoyG">'BAC GT-Oblig'!$D$10</definedName>
    <definedName name="BACGT_Badminton_NbF">'BAC GT-Oblig'!$E$10</definedName>
    <definedName name="BACGT_Badminton_NbG">'BAC GT-Oblig'!$B$10</definedName>
    <definedName name="BACGT_BB_MoyF">'BAC GT-Oblig'!$G$11</definedName>
    <definedName name="BACGT_BB_MoyG">'BAC GT-Oblig'!$D$11</definedName>
    <definedName name="BACGT_BB_NbF">'BAC GT-Oblig'!$E$11</definedName>
    <definedName name="BACGT_BB_NbG">'BAC GT-Oblig'!$B$11</definedName>
    <definedName name="BACGT_BF_MoyF">'BAC GT-Oblig'!$G$34</definedName>
    <definedName name="BACGT_BF_MoyG">'BAC GT-Oblig'!$D$34</definedName>
    <definedName name="BACGT_BF_NbF">'BAC GT-Oblig'!$E$34</definedName>
    <definedName name="BACGT_BF_NbG">'BAC GT-Oblig'!$B$34</definedName>
    <definedName name="BACGT_CO_MoyF">'BAC GT-Oblig'!$G$12</definedName>
    <definedName name="BACGT_CO_MoyG">'BAC GT-Oblig'!$D$12</definedName>
    <definedName name="BACGT_CO_NbF">'BAC GT-Oblig'!$E$12</definedName>
    <definedName name="BACGT_CO_NbG">'BAC GT-Oblig'!$B$12</definedName>
    <definedName name="BACGT_ControleAdapte_NbF">'BAC GT-Oblig'!$D$62</definedName>
    <definedName name="BACGT_ControleAdapte_NbG">'BAC GT-Oblig'!$B$62</definedName>
    <definedName name="BACGT_Danse_MoyF">'BAC GT-Oblig'!$G$16</definedName>
    <definedName name="BACGT_Danse_MoyG">'BAC GT-Oblig'!$D$16</definedName>
    <definedName name="BACGT_Danse_NbF">'BAC GT-Oblig'!$E$16</definedName>
    <definedName name="BACGT_Danse_NbG">'BAC GT-Oblig'!$B$16</definedName>
    <definedName name="BACGT_DemiFond_MoyF">'BAC GT-Oblig'!$G$13</definedName>
    <definedName name="BACGT_DemiFond_MoyG">'BAC GT-Oblig'!$D$13</definedName>
    <definedName name="BACGT_DemiFond_NbF">'BAC GT-Oblig'!$E$13</definedName>
    <definedName name="BACGT_DemiFond_NbG">'BAC GT-Oblig'!$B$13</definedName>
    <definedName name="BACGT_Disque_MoyF">'BAC GT-Oblig'!$G$17</definedName>
    <definedName name="BACGT_Disque_MoyG">'BAC GT-Oblig'!$D$17</definedName>
    <definedName name="BACGT_Disque_NbF">'BAC GT-Oblig'!$E$17</definedName>
    <definedName name="BACGT_Disque_NbG">'BAC GT-Oblig'!$B$17</definedName>
    <definedName name="BACGT_Duree_MoyF">'BAC GT-Oblig'!$G$15</definedName>
    <definedName name="BACGT_Duree_MoyG">'BAC GT-Oblig'!$D$15</definedName>
    <definedName name="BACGT_Duree_NbF">'BAC GT-Oblig'!$E$15</definedName>
    <definedName name="BACGT_Duree_NbG">'BAC GT-Oblig'!$B$15</definedName>
    <definedName name="BACGT_EpreuveAcad1_MoyF">'BAC GT-Oblig'!$G$43</definedName>
    <definedName name="BACGT_EpreuveAcad1_MoyG">'BAC GT-Oblig'!$D$43</definedName>
    <definedName name="BACGT_EpreuveAcad1_NbF">'BAC GT-Oblig'!$E$43</definedName>
    <definedName name="BACGT_EpreuveAcad1_NbG">'BAC GT-Oblig'!$B$43</definedName>
    <definedName name="BACGT_EpreuveAcad1_Nom">'BAC GT-Oblig'!$A$43</definedName>
    <definedName name="BACGT_EpreuveAcad2_MoyF">'BAC GT-Oblig'!$G$44</definedName>
    <definedName name="BACGT_EpreuveAcad2_MoyG">'BAC GT-Oblig'!$D$44</definedName>
    <definedName name="BACGT_EpreuveAcad2_NbF">'BAC GT-Oblig'!$E$44</definedName>
    <definedName name="BACGT_EpreuveAcad2_NbG">'BAC GT-Oblig'!$B$44</definedName>
    <definedName name="BACGT_EpreuveAcad2_Nom">'BAC GT-Oblig'!$A$44</definedName>
    <definedName name="BACGT_EpreuveAcad3_MoyF">'BAC GT-Oblig'!$G$45</definedName>
    <definedName name="BACGT_EpreuveAcad3_MoyG">'BAC GT-Oblig'!$D$45</definedName>
    <definedName name="BACGT_EpreuveAcad3_NbF">'BAC GT-Oblig'!$E$45</definedName>
    <definedName name="BACGT_EpreuveAcad3_NbG">'BAC GT-Oblig'!$B$45</definedName>
    <definedName name="BACGT_EpreuveAcad3_Nom">'BAC GT-Oblig'!$A$45</definedName>
    <definedName name="BACGT_EpreuveAcad4_MoyF">'BAC GT-Oblig'!$G$46</definedName>
    <definedName name="BACGT_EpreuveAcad4_MoyG">'BAC GT-Oblig'!$D$46</definedName>
    <definedName name="BACGT_EpreuveAcad4_NbF">'BAC GT-Oblig'!$E$46</definedName>
    <definedName name="BACGT_EpreuveAcad4_NbG">'BAC GT-Oblig'!$B$46</definedName>
    <definedName name="BACGT_EpreuveAcad4_Nom">'BAC GT-Oblig'!$A$46</definedName>
    <definedName name="BACGT_EpreuvesAdaptees_MoyF">'BAC GT-Oblig'!$G$52</definedName>
    <definedName name="BACGT_EpreuvesAdaptees_MoyG">'BAC GT-Oblig'!$D$52</definedName>
    <definedName name="BACGT_EpreuvesAdaptees_NbF">'BAC GT-Oblig'!$E$52</definedName>
    <definedName name="BACGT_EpreuvesAdaptees_NbG">'BAC GT-Oblig'!$B$52</definedName>
    <definedName name="BACGT_Escalade_MoyF">'BAC GT-Oblig'!$G$18</definedName>
    <definedName name="BACGT_Escalade_MoyG">'BAC GT-Oblig'!$D$18</definedName>
    <definedName name="BACGT_Escalade_NbF">'BAC GT-Oblig'!$E$18</definedName>
    <definedName name="BACGT_Escalade_NbG">'BAC GT-Oblig'!$B$18</definedName>
    <definedName name="BACGT_FB_MoyF">'BAC GT-Oblig'!$G$19</definedName>
    <definedName name="BACGT_FB_MoyG">'BAC GT-Oblig'!$D$19</definedName>
    <definedName name="BACGT_FB_NbF">'BAC GT-Oblig'!$E$19</definedName>
    <definedName name="BACGT_FB_NbG">'BAC GT-Oblig'!$B$19</definedName>
    <definedName name="BACGT_GRS_MoyF">'BAC GT-Oblig'!$G$21</definedName>
    <definedName name="BACGT_GRS_MoyG">'BAC GT-Oblig'!$D$21</definedName>
    <definedName name="BACGT_GRS_NbF">'BAC GT-Oblig'!$E$21</definedName>
    <definedName name="BACGT_GRS_NbG">'BAC GT-Oblig'!$B$21</definedName>
    <definedName name="BACGT_Gymnastique_MoyF">'BAC GT-Oblig'!$G$20</definedName>
    <definedName name="BACGT_Gymnastique_MoyG">'BAC GT-Oblig'!$D$20</definedName>
    <definedName name="BACGT_Gymnastique_NbF">'BAC GT-Oblig'!$E$20</definedName>
    <definedName name="BACGT_Gymnastique_NbG">'BAC GT-Oblig'!$B$20</definedName>
    <definedName name="BACGT_Haies_MoyF">'BAC GT-Oblig'!$G$14</definedName>
    <definedName name="BACGT_Haies_MoyG">'BAC GT-Oblig'!$D$14</definedName>
    <definedName name="BACGT_Haies_NbF">'BAC GT-Oblig'!$E$14</definedName>
    <definedName name="BACGT_Haies_NbG">'BAC GT-Oblig'!$B$14</definedName>
    <definedName name="BACGT_Hauteur_MoyF">'BAC GT-Oblig'!$G$31</definedName>
    <definedName name="BACGT_Hauteur_MoyG">'BAC GT-Oblig'!$D$31</definedName>
    <definedName name="BACGT_Hauteur_NbF">'BAC GT-Oblig'!$E$31</definedName>
    <definedName name="BACGT_Hauteur_NbG">'BAC GT-Oblig'!$B$31</definedName>
    <definedName name="BACGT_HB_MoyF">'BAC GT-Oblig'!$G$22</definedName>
    <definedName name="BACGT_HB_MoyG">'BAC GT-Oblig'!$D$22</definedName>
    <definedName name="BACGT_HB_NbF">'BAC GT-Oblig'!$E$22</definedName>
    <definedName name="BACGT_HB_NbG">'BAC GT-Oblig'!$B$22</definedName>
    <definedName name="BACGT_IINDispense_NbF">'BAC GT-Oblig'!$D$75</definedName>
    <definedName name="BACGT_IINDispense_NbG">'BAC GT-Oblig'!$B$75</definedName>
    <definedName name="BACGT_IINNote_MoyF">'BAC GT-Oblig'!$E$74</definedName>
    <definedName name="BACGT_IINNote_MoyG">'BAC GT-Oblig'!$C$74</definedName>
    <definedName name="BACGT_IINNote_NbF">'BAC GT-Oblig'!$D$74</definedName>
    <definedName name="BACGT_IINNote_NbG">'BAC GT-Oblig'!$B$74</definedName>
    <definedName name="BACGT_InaptesPartiels_NbF">'BAC GT-Oblig'!$D$64</definedName>
    <definedName name="BACGT_InaptesPartiels_NbG">'BAC GT-Oblig'!$B$64</definedName>
    <definedName name="BACGT_InaptesTotaux_NbF">'BAC GT-Oblig'!$D$63</definedName>
    <definedName name="BACGT_InaptesTotaux_NbG">'BAC GT-Oblig'!$B$63</definedName>
    <definedName name="BACGT_Javelot_MoyF">'BAC GT-Oblig'!$G$24</definedName>
    <definedName name="BACGT_Javelot_MoyG">'BAC GT-Oblig'!$D$24</definedName>
    <definedName name="BACGT_Javelot_NbF">'BAC GT-Oblig'!$E$24</definedName>
    <definedName name="BACGT_Javelot_NbG">'BAC GT-Oblig'!$B$24</definedName>
    <definedName name="BACGT_Judo_MoyF">'BAC GT-Oblig'!$G$23</definedName>
    <definedName name="BACGT_Judo_MoyG">'BAC GT-Oblig'!$D$23</definedName>
    <definedName name="BACGT_Judo_NbF">'BAC GT-Oblig'!$E$23</definedName>
    <definedName name="BACGT_Judo_NbG">'BAC GT-Oblig'!$B$23</definedName>
    <definedName name="BACGT_Musculation_MoyF">'BAC GT-Oblig'!$G$25</definedName>
    <definedName name="BACGT_Musculation_MoyG">'BAC GT-Oblig'!$D$25</definedName>
    <definedName name="BACGT_Musculation_NbF">'BAC GT-Oblig'!$E$25</definedName>
    <definedName name="BACGT_Musculation_NbG">'BAC GT-Oblig'!$B$25</definedName>
    <definedName name="BACGT_NatationDistance_MoyF">'BAC GT-Oblig'!$G$26</definedName>
    <definedName name="BACGT_NatationDistance_MoyG">'BAC GT-Oblig'!$D$26</definedName>
    <definedName name="BACGT_NatationDistance_NbF">'BAC GT-Oblig'!$E$26</definedName>
    <definedName name="BACGT_NatationDistance_NbG">'BAC GT-Oblig'!$B$26</definedName>
    <definedName name="BACGT_NatationDuree_MoyF">'BAC GT-Oblig'!$G$28</definedName>
    <definedName name="BACGT_NatationDuree_MoyG">'BAC GT-Oblig'!$D$28</definedName>
    <definedName name="BACGT_NatationDuree_NbF">'BAC GT-Oblig'!$E$28</definedName>
    <definedName name="BACGT_NatationDuree_NbG">'BAC GT-Oblig'!$B$28</definedName>
    <definedName name="BACGT_NatationVitesse_MoyF">'BAC GT-Oblig'!$G$27</definedName>
    <definedName name="BACGT_NatationVitesse_MoyG">'BAC GT-Oblig'!$D$27</definedName>
    <definedName name="BACGT_NatationVitesse_NbF">'BAC GT-Oblig'!$E$27</definedName>
    <definedName name="BACGT_NatationVitesse_NbG">'BAC GT-Oblig'!$B$27</definedName>
    <definedName name="BACGT_Pentabond_MoyF">'BAC GT-Oblig'!$G$32</definedName>
    <definedName name="BACGT_Pentabond_MoyG">'BAC GT-Oblig'!$D$32</definedName>
    <definedName name="BACGT_Pentabond_NbF">'BAC GT-Oblig'!$E$32</definedName>
    <definedName name="BACGT_Pentabond_NbG">'BAC GT-Oblig'!$B$32</definedName>
    <definedName name="BACGT_ProtocoleStandard_NbF">'BAC GT-Oblig'!$D$65</definedName>
    <definedName name="BACGT_ProtocoleStandard_NbG">'BAC GT-Oblig'!$B$65</definedName>
    <definedName name="BACGT_RelaisVitesse_MoyF">'BAC GT-Oblig'!$G$29</definedName>
    <definedName name="BACGT_RelaisVitesse_MoyG">'BAC GT-Oblig'!$D$29</definedName>
    <definedName name="BACGT_RelaisVitesse_NbF">'BAC GT-Oblig'!$E$29</definedName>
    <definedName name="BACGT_RelaisVitesse_NbG">'BAC GT-Oblig'!$B$29</definedName>
    <definedName name="BACGT_Rugby_MoyF">'BAC GT-Oblig'!$G$30</definedName>
    <definedName name="BACGT_Rugby_MoyG">'BAC GT-Oblig'!$D$30</definedName>
    <definedName name="BACGT_Rugby_NbF">'BAC GT-Oblig'!$E$30</definedName>
    <definedName name="BACGT_Rugby_NbG">'BAC GT-Oblig'!$B$30</definedName>
    <definedName name="BACGT_Sauvetage_MoyF">'BAC GT-Oblig'!$G$33</definedName>
    <definedName name="BACGT_Sauvetage_MoyG">'BAC GT-Oblig'!$D$33</definedName>
    <definedName name="BACGT_Sauvetage_NbF">'BAC GT-Oblig'!$E$33</definedName>
    <definedName name="BACGT_Sauvetage_NbG">'BAC GT-Oblig'!$B$33</definedName>
    <definedName name="BACGT_Step_MoyF">'BAC GT-Oblig'!$G$35</definedName>
    <definedName name="BACGT_Step_MoyG">'BAC GT-Oblig'!$D$35</definedName>
    <definedName name="BACGT_Step_NbF">'BAC GT-Oblig'!$E$35</definedName>
    <definedName name="BACGT_Step_NbG">'BAC GT-Oblig'!$B$35</definedName>
    <definedName name="BACGT_TT_MoyF">'BAC GT-Oblig'!$G$36</definedName>
    <definedName name="BACGT_TT_MoyG">'BAC GT-Oblig'!$D$36</definedName>
    <definedName name="BACGT_TT_NbF">'BAC GT-Oblig'!$E$36</definedName>
    <definedName name="BACGT_TT_NbG">'BAC GT-Oblig'!$B$36</definedName>
    <definedName name="BACGT_VB_MoyF">'BAC GT-Oblig'!$G$37</definedName>
    <definedName name="BACGT_VB_MoyG">'BAC GT-Oblig'!$D$37</definedName>
    <definedName name="BACGT_VB_NbF">'BAC GT-Oblig'!$E$37</definedName>
    <definedName name="BACGT_VB_NbG">'BAC GT-Oblig'!$B$37</definedName>
    <definedName name="BACPRO_ACADEMIE">'BAC Pro-Oblig'!$D$3</definedName>
    <definedName name="BACPRO_Acrosport_MoyF">'BAC Pro-Oblig'!$G$7</definedName>
    <definedName name="BACPRO_Acrosport_MoyG">'BAC Pro-Oblig'!$D$7</definedName>
    <definedName name="BACPRO_Acrosport_NbF">'BAC Pro-Oblig'!$E$7</definedName>
    <definedName name="BACPRO_Acrosport_NbG">'BAC Pro-Oblig'!$B$7</definedName>
    <definedName name="BACPRO_ArtsCirque_MoyF">'BAC Pro-Oblig'!$G$8</definedName>
    <definedName name="BACPRO_ArtsCirque_MoyG">'BAC Pro-Oblig'!$D$8</definedName>
    <definedName name="BACPRO_ArtsCirque_NbF">'BAC Pro-Oblig'!$E$8</definedName>
    <definedName name="BACPRO_ArtsCirque_NbG">'BAC Pro-Oblig'!$B$8</definedName>
    <definedName name="BACPRO_Badminton_MoyF">'BAC Pro-Oblig'!$G$9</definedName>
    <definedName name="BACPRO_Badminton_MoyG">'BAC Pro-Oblig'!$D$9</definedName>
    <definedName name="BACPRO_Badminton_NbF">'BAC Pro-Oblig'!$E$9</definedName>
    <definedName name="BACPRO_Badminton_NbG">'BAC Pro-Oblig'!$B$9</definedName>
    <definedName name="BACPRO_BB_MoyF">'BAC Pro-Oblig'!$G$10</definedName>
    <definedName name="BACPRO_BB_MoyG">'BAC Pro-Oblig'!$D$10</definedName>
    <definedName name="BACPRO_BB_NbF">'BAC Pro-Oblig'!$E$10</definedName>
    <definedName name="BACPRO_BB_NbG">'BAC Pro-Oblig'!$B$10</definedName>
    <definedName name="BACPRO_BF_MoyF">'BAC Pro-Oblig'!$G$30</definedName>
    <definedName name="BACPRO_BF_MoyG">'BAC Pro-Oblig'!$D$30</definedName>
    <definedName name="BACPRO_BF_NbF">'BAC Pro-Oblig'!$E$30</definedName>
    <definedName name="BACPRO_BF_NbG">'BAC Pro-Oblig'!$B$30</definedName>
    <definedName name="BACPRO_CO_MoyF">'BAC Pro-Oblig'!$G$14</definedName>
    <definedName name="BACPRO_CO_MoyG">'BAC Pro-Oblig'!$D$14</definedName>
    <definedName name="BACPRO_CO_NbF">'BAC Pro-Oblig'!$E$14</definedName>
    <definedName name="BACPRO_CO_NbG">'BAC Pro-Oblig'!$B$14</definedName>
    <definedName name="BACPRO_ControleAdapte_NbF">'BAC Pro-Oblig'!$D$58</definedName>
    <definedName name="BACPRO_ControleAdapte_NbG">'BAC Pro-Oblig'!$B$58</definedName>
    <definedName name="BACPRO_Danse_MoyF">'BAC Pro-Oblig'!$G$16</definedName>
    <definedName name="BACPRO_Danse_MoyG">'BAC Pro-Oblig'!$D$16</definedName>
    <definedName name="BACPRO_Danse_NbF">'BAC Pro-Oblig'!$E$16</definedName>
    <definedName name="BACPRO_Danse_NbG">'BAC Pro-Oblig'!$B$16</definedName>
    <definedName name="BACPRO_DemiFond_MoyF">'BAC Pro-Oblig'!$G$11</definedName>
    <definedName name="BACPRO_DemiFond_MoyG">'BAC Pro-Oblig'!$D$11</definedName>
    <definedName name="BACPRO_DemiFond_NbF">'BAC Pro-Oblig'!$E$11</definedName>
    <definedName name="BACPRO_DemiFond_NbG">'BAC Pro-Oblig'!$B$11</definedName>
    <definedName name="BACPRO_Disque_MoyF">'BAC Pro-Oblig'!$G$22</definedName>
    <definedName name="BACPRO_Disque_MoyG">'BAC Pro-Oblig'!$D$22</definedName>
    <definedName name="BACPRO_Disque_NbF">'BAC Pro-Oblig'!$E$22</definedName>
    <definedName name="BACPRO_Disque_NbG">'BAC Pro-Oblig'!$B$22</definedName>
    <definedName name="BACPRO_Duree_MoyF">'BAC Pro-Oblig'!$G$15</definedName>
    <definedName name="BACPRO_Duree_MoyG">'BAC Pro-Oblig'!$D$15</definedName>
    <definedName name="BACPRO_Duree_NbF">'BAC Pro-Oblig'!$E$15</definedName>
    <definedName name="BACPRO_Duree_NbG">'BAC Pro-Oblig'!$B$15</definedName>
    <definedName name="BACPRO_EpreuveAcad1_MoyF">'BAC Pro-Oblig'!$G$39</definedName>
    <definedName name="BACPRO_EpreuveAcad1_MoyG">'BAC Pro-Oblig'!$D$39</definedName>
    <definedName name="BACPRO_EpreuveAcad1_NbF">'BAC Pro-Oblig'!$E$39</definedName>
    <definedName name="BACPRO_EpreuveAcad1_NbG">'BAC Pro-Oblig'!$B$39</definedName>
    <definedName name="BACPRO_EpreuveAcad1_Nom">'BAC Pro-Oblig'!$A$39</definedName>
    <definedName name="BACPRO_EpreuveAcad2_MoyF">'BAC Pro-Oblig'!$G$40</definedName>
    <definedName name="BACPRO_EpreuveAcad2_MoyG">'BAC Pro-Oblig'!$D$40</definedName>
    <definedName name="BACPRO_EpreuveAcad2_NbF">'BAC Pro-Oblig'!$E$40</definedName>
    <definedName name="BACPRO_EpreuveAcad2_NbG">'BAC Pro-Oblig'!$B$40</definedName>
    <definedName name="BACPRO_EpreuveAcad2_Nom">'BAC Pro-Oblig'!$A$40</definedName>
    <definedName name="BACPRO_EpreuveAcad3_MoyF">'BAC Pro-Oblig'!$G$41</definedName>
    <definedName name="BACPRO_EpreuveAcad3_MoyG">'BAC Pro-Oblig'!$D$41</definedName>
    <definedName name="BACPRO_EpreuveAcad3_NbF">'BAC Pro-Oblig'!$E$41</definedName>
    <definedName name="BACPRO_EpreuveAcad3_NbG">'BAC Pro-Oblig'!$B$41</definedName>
    <definedName name="BACPRO_EpreuveAcad3_Nom">'BAC Pro-Oblig'!$A$41</definedName>
    <definedName name="BACPRO_EpreuveAcad4_MoyF">'BAC Pro-Oblig'!$G$42</definedName>
    <definedName name="BACPRO_EpreuveAcad4_MoyG">'BAC Pro-Oblig'!$D$42</definedName>
    <definedName name="BACPRO_EpreuveAcad4_NbF">'BAC Pro-Oblig'!$E$42</definedName>
    <definedName name="BACPRO_EpreuveAcad4_NbG">'BAC Pro-Oblig'!$B$42</definedName>
    <definedName name="BACPRO_EpreuveAcad4_Nom">'BAC Pro-Oblig'!$A$42</definedName>
    <definedName name="BACPRO_EpreuvesAdaptees_MoyF">'BAC Pro-Oblig'!$G$48</definedName>
    <definedName name="BACPRO_EpreuvesAdaptees_MoyG">'BAC Pro-Oblig'!$D$48</definedName>
    <definedName name="BACPRO_EpreuvesAdaptees_NbF">'BAC Pro-Oblig'!$E$48</definedName>
    <definedName name="BACPRO_EpreuvesAdaptees_NbG">'BAC Pro-Oblig'!$B$48</definedName>
    <definedName name="BACPRO_Escalade_MoyF">'BAC Pro-Oblig'!$G$17</definedName>
    <definedName name="BACPRO_Escalade_MoyG">'BAC Pro-Oblig'!$D$17</definedName>
    <definedName name="BACPRO_Escalade_NbF">'BAC Pro-Oblig'!$E$17</definedName>
    <definedName name="BACPRO_Escalade_NbG">'BAC Pro-Oblig'!$B$17</definedName>
    <definedName name="BACPRO_FB_MoyF">'BAC Pro-Oblig'!$G$18</definedName>
    <definedName name="BACPRO_FB_MoyG">'BAC Pro-Oblig'!$D$18</definedName>
    <definedName name="BACPRO_FB_NbF">'BAC Pro-Oblig'!$E$18</definedName>
    <definedName name="BACPRO_FB_NbG">'BAC Pro-Oblig'!$B$18</definedName>
    <definedName name="BACPRO_Gymnastique_MoyF">'BAC Pro-Oblig'!$G$19</definedName>
    <definedName name="BACPRO_Gymnastique_MoyG">'BAC Pro-Oblig'!$D$19</definedName>
    <definedName name="BACPRO_Gymnastique_NbF">'BAC Pro-Oblig'!$E$19</definedName>
    <definedName name="BACPRO_Gymnastique_NbG">'BAC Pro-Oblig'!$B$19</definedName>
    <definedName name="BACPRO_Haies_MoyF">'BAC Pro-Oblig'!$G$12</definedName>
    <definedName name="BACPRO_Haies_MoyG">'BAC Pro-Oblig'!$D$12</definedName>
    <definedName name="BACPRO_Haies_NbF">'BAC Pro-Oblig'!$E$12</definedName>
    <definedName name="BACPRO_Haies_NbG">'BAC Pro-Oblig'!$B$12</definedName>
    <definedName name="BACPRO_HB_MoyF">'BAC Pro-Oblig'!$G$20</definedName>
    <definedName name="BACPRO_HB_MoyG">'BAC Pro-Oblig'!$D$20</definedName>
    <definedName name="BACPRO_HB_NbF">'BAC Pro-Oblig'!$E$20</definedName>
    <definedName name="BACPRO_HB_NbG">'BAC Pro-Oblig'!$B$20</definedName>
    <definedName name="BACPRO_IINDispense_NbF">'BAC Pro-Oblig'!$D$71</definedName>
    <definedName name="BACPRO_IINDispense_NbG">'BAC Pro-Oblig'!$B$71</definedName>
    <definedName name="BACPRO_IINNote_MoyF">'BAC Pro-Oblig'!$E$70</definedName>
    <definedName name="BACPRO_IINNote_MoyG">'BAC Pro-Oblig'!$C$70</definedName>
    <definedName name="BACPRO_IINNote_NbF">'BAC Pro-Oblig'!$D$70</definedName>
    <definedName name="BACPRO_IINNote_NbG">'BAC Pro-Oblig'!$B$70</definedName>
    <definedName name="BACPRO_InaptesPartiels_NbF">'BAC Pro-Oblig'!$D$60</definedName>
    <definedName name="BACPRO_InaptesPartiels_NbG">'BAC Pro-Oblig'!$B$60</definedName>
    <definedName name="BACPRO_InaptesTotaux_NbF">'BAC Pro-Oblig'!$D$59</definedName>
    <definedName name="BACPRO_InaptesTotaux_NbG">'BAC Pro-Oblig'!$B$59</definedName>
    <definedName name="BACPRO_Javelot_MoyF">'BAC Pro-Oblig'!$G$23</definedName>
    <definedName name="BACPRO_Javelot_MoyG">'BAC Pro-Oblig'!$D$23</definedName>
    <definedName name="BACPRO_Javelot_NbF">'BAC Pro-Oblig'!$E$23</definedName>
    <definedName name="BACPRO_Javelot_NbG">'BAC Pro-Oblig'!$B$23</definedName>
    <definedName name="BACPRO_Judo_MoyF">'BAC Pro-Oblig'!$G$21</definedName>
    <definedName name="BACPRO_Judo_MoyG">'BAC Pro-Oblig'!$D$21</definedName>
    <definedName name="BACPRO_Judo_NbF">'BAC Pro-Oblig'!$E$21</definedName>
    <definedName name="BACPRO_Judo_NbG">'BAC Pro-Oblig'!$B$21</definedName>
    <definedName name="BACPRO_Musculation_MoyF">'BAC Pro-Oblig'!$G$24</definedName>
    <definedName name="BACPRO_Musculation_MoyG">'BAC Pro-Oblig'!$D$24</definedName>
    <definedName name="BACPRO_Musculation_NbF">'BAC Pro-Oblig'!$E$24</definedName>
    <definedName name="BACPRO_Musculation_NbG">'BAC Pro-Oblig'!$B$24</definedName>
    <definedName name="BACPRO_NatationVitesse_MoyF">'BAC Pro-Oblig'!$G$26</definedName>
    <definedName name="BACPRO_NatationVitesse_MoyG">'BAC Pro-Oblig'!$D$26</definedName>
    <definedName name="BACPRO_NatationVitesse_NbF">'BAC Pro-Oblig'!$E$26</definedName>
    <definedName name="BACPRO_NatationVitesse_NbG">'BAC Pro-Oblig'!$B$26</definedName>
    <definedName name="BACPRO_Pentabond_MoyF">'BAC Pro-Oblig'!$G$29</definedName>
    <definedName name="BACPRO_Pentabond_MoyG">'BAC Pro-Oblig'!$D$29</definedName>
    <definedName name="BACPRO_Pentabond_NbF">'BAC Pro-Oblig'!$E$29</definedName>
    <definedName name="BACPRO_Pentabond_NbG">'BAC Pro-Oblig'!$B$29</definedName>
    <definedName name="BACPRO_ProtocoleStandard_NbF">'BAC Pro-Oblig'!$D$61</definedName>
    <definedName name="BACPRO_ProtocoleStandard_NbG">'BAC Pro-Oblig'!$B$61</definedName>
    <definedName name="BACPRO_RelaisVitesse_MoyF">'BAC Pro-Oblig'!$G$13</definedName>
    <definedName name="BACPRO_RelaisVitesse_MoyG">'BAC Pro-Oblig'!$D$13</definedName>
    <definedName name="BACPRO_RelaisVitesse_NbF">'BAC Pro-Oblig'!$E$13</definedName>
    <definedName name="BACPRO_RelaisVitesse_NbG">'BAC Pro-Oblig'!$B$13</definedName>
    <definedName name="BACPRO_Rugby_MoyF">'BAC Pro-Oblig'!$G$27</definedName>
    <definedName name="BACPRO_Rugby_MoyG">'BAC Pro-Oblig'!$D$27</definedName>
    <definedName name="BACPRO_Rugby_NbF">'BAC Pro-Oblig'!$E$27</definedName>
    <definedName name="BACPRO_Rugby_NbG">'BAC Pro-Oblig'!$B$27</definedName>
    <definedName name="BACPRO_SautCheval_MoyF">'BAC Pro-Oblig'!$G$28</definedName>
    <definedName name="BACPRO_SautCheval_MoyG">'BAC Pro-Oblig'!$D$28</definedName>
    <definedName name="BACPRO_SautCheval_NbF">'BAC Pro-Oblig'!$E$28</definedName>
    <definedName name="BACPRO_SautCheval_NbG">'BAC Pro-Oblig'!$B$28</definedName>
    <definedName name="BACPRO_Sauvetage_MoyF">'BAC Pro-Oblig'!$G$25</definedName>
    <definedName name="BACPRO_Sauvetage_MoyG">'BAC Pro-Oblig'!$D$25</definedName>
    <definedName name="BACPRO_Sauvetage_NbF">'BAC Pro-Oblig'!$E$25</definedName>
    <definedName name="BACPRO_Sauvetage_NbG">'BAC Pro-Oblig'!$B$25</definedName>
    <definedName name="BACPRO_Step_MoyF">'BAC Pro-Oblig'!$G$31</definedName>
    <definedName name="BACPRO_Step_MoyG">'BAC Pro-Oblig'!$D$31</definedName>
    <definedName name="BACPRO_Step_NbF">'BAC Pro-Oblig'!$E$31</definedName>
    <definedName name="BACPRO_Step_NbG">'BAC Pro-Oblig'!$B$31</definedName>
    <definedName name="BACPRO_TT_MoyF">'BAC Pro-Oblig'!$G$32</definedName>
    <definedName name="BACPRO_TT_MoyG">'BAC Pro-Oblig'!$D$32</definedName>
    <definedName name="BACPRO_TT_NbF">'BAC Pro-Oblig'!$E$32</definedName>
    <definedName name="BACPRO_TT_NbG">'BAC Pro-Oblig'!$B$32</definedName>
    <definedName name="BACPRO_VB_MoyF">'BAC Pro-Oblig'!$G$33</definedName>
    <definedName name="BACPRO_VB_MoyG">'BAC Pro-Oblig'!$D$33</definedName>
    <definedName name="BACPRO_VB_NbF">'BAC Pro-Oblig'!$E$33</definedName>
    <definedName name="BACPRO_VB_NbG">'BAC Pro-Oblig'!$B$33</definedName>
    <definedName name="CAPBEP_ACADEMIE">'CAP-BEP - Oblig'!$D$3</definedName>
    <definedName name="CAPBEP_Acrosport_MoyF">'CAP-BEP - Oblig'!$G$7</definedName>
    <definedName name="CAPBEP_Acrosport_MoyG">'CAP-BEP - Oblig'!$D$7</definedName>
    <definedName name="CAPBEP_Acrosport_NbF">'CAP-BEP - Oblig'!$E$7</definedName>
    <definedName name="CAPBEP_Acrosport_NbG">'CAP-BEP - Oblig'!$B$7</definedName>
    <definedName name="CAPBEP_ArtsCirque_MoyF">'CAP-BEP - Oblig'!$G$8</definedName>
    <definedName name="CAPBEP_ArtsCirque_MoyG">'CAP-BEP - Oblig'!$D$8</definedName>
    <definedName name="CAPBEP_ArtsCirque_NbF">'CAP-BEP - Oblig'!$E$8</definedName>
    <definedName name="CAPBEP_ArtsCirque_NbG">'CAP-BEP - Oblig'!$B$8</definedName>
    <definedName name="CAPBEP_Badminton_MoyF">'CAP-BEP - Oblig'!$G$9</definedName>
    <definedName name="CAPBEP_Badminton_MoyG">'CAP-BEP - Oblig'!$D$9</definedName>
    <definedName name="CAPBEP_Badminton_NbF">'CAP-BEP - Oblig'!$E$9</definedName>
    <definedName name="CAPBEP_Badminton_NbG">'CAP-BEP - Oblig'!$B$9</definedName>
    <definedName name="CAPBEP_BB_MoyF">'CAP-BEP - Oblig'!$G$10</definedName>
    <definedName name="CAPBEP_BB_MoyG">'CAP-BEP - Oblig'!$D$10</definedName>
    <definedName name="CAPBEP_BB_NbF">'CAP-BEP - Oblig'!$E$10</definedName>
    <definedName name="CAPBEP_BB_NbG">'CAP-BEP - Oblig'!$B$10</definedName>
    <definedName name="CAPBEP_BF_MoyF">'CAP-BEP - Oblig'!$G$30</definedName>
    <definedName name="CAPBEP_BF_MoyG">'CAP-BEP - Oblig'!$D$30</definedName>
    <definedName name="CAPBEP_BF_NbF">'CAP-BEP - Oblig'!$E$30</definedName>
    <definedName name="CAPBEP_BF_NbG">'CAP-BEP - Oblig'!$B$30</definedName>
    <definedName name="CAPBEP_CO_MoyF">'CAP-BEP - Oblig'!$G$14</definedName>
    <definedName name="CAPBEP_CO_MoyG">'CAP-BEP - Oblig'!$D$14</definedName>
    <definedName name="CAPBEP_CO_NbF">'CAP-BEP - Oblig'!$E$14</definedName>
    <definedName name="CAPBEP_CO_NbG">'CAP-BEP - Oblig'!$B$14</definedName>
    <definedName name="CAPBEP_ControleAdapte_NbF">'CAP-BEP - Oblig'!$D$58</definedName>
    <definedName name="CAPBEP_ControleAdapte_NbG">'CAP-BEP - Oblig'!$B$58</definedName>
    <definedName name="CAPBEP_Danse_MoyF">'CAP-BEP - Oblig'!$G$16</definedName>
    <definedName name="CAPBEP_Danse_MoyG">'CAP-BEP - Oblig'!$D$16</definedName>
    <definedName name="CAPBEP_Danse_NbF">'CAP-BEP - Oblig'!$E$16</definedName>
    <definedName name="CAPBEP_Danse_NbG">'CAP-BEP - Oblig'!$B$16</definedName>
    <definedName name="CAPBEP_DemiFond_MoyF">'CAP-BEP - Oblig'!$G$11</definedName>
    <definedName name="CAPBEP_DemiFond_MoyG">'CAP-BEP - Oblig'!$D$11</definedName>
    <definedName name="CAPBEP_DemiFond_NbF">'CAP-BEP - Oblig'!$E$11</definedName>
    <definedName name="CAPBEP_DemiFond_NbG">'CAP-BEP - Oblig'!$B$11</definedName>
    <definedName name="CAPBEP_Disque_MoyF">'CAP-BEP - Oblig'!$G$22</definedName>
    <definedName name="CAPBEP_Disque_MoyG">'CAP-BEP - Oblig'!$D$22</definedName>
    <definedName name="CAPBEP_Disque_NbF">'CAP-BEP - Oblig'!$E$22</definedName>
    <definedName name="CAPBEP_Disque_NbG">'CAP-BEP - Oblig'!$B$22</definedName>
    <definedName name="CAPBEP_Duree_MoyF">'CAP-BEP - Oblig'!$G$15</definedName>
    <definedName name="CAPBEP_Duree_MoyG">'CAP-BEP - Oblig'!$D$15</definedName>
    <definedName name="CAPBEP_Duree_NbF">'CAP-BEP - Oblig'!$E$15</definedName>
    <definedName name="CAPBEP_Duree_NbG">'CAP-BEP - Oblig'!$B$15</definedName>
    <definedName name="CAPBEP_EpreuveAcad1_MoyF">'CAP-BEP - Oblig'!$G$39</definedName>
    <definedName name="CAPBEP_EpreuveAcad1_MoyG">'CAP-BEP - Oblig'!$D$39</definedName>
    <definedName name="CAPBEP_EpreuveAcad1_NbF">'CAP-BEP - Oblig'!$E$39</definedName>
    <definedName name="CAPBEP_EpreuveAcad1_NbG">'CAP-BEP - Oblig'!$B$39</definedName>
    <definedName name="CAPBEP_EpreuveAcad1_Nom">'CAP-BEP - Oblig'!$A$39</definedName>
    <definedName name="CAPBEP_EpreuveAcad2_MoyF">'CAP-BEP - Oblig'!$G$40</definedName>
    <definedName name="CAPBEP_EpreuveAcad2_MoyG">'CAP-BEP - Oblig'!$D$40</definedName>
    <definedName name="CAPBEP_EpreuveAcad2_NbF">'CAP-BEP - Oblig'!$E$40</definedName>
    <definedName name="CAPBEP_EpreuveAcad2_NbG">'CAP-BEP - Oblig'!$B$40</definedName>
    <definedName name="CAPBEP_EpreuveAcad2_Nom">'CAP-BEP - Oblig'!$A$40</definedName>
    <definedName name="CAPBEP_EpreuveAcad3_MoyF">'CAP-BEP - Oblig'!$G$41</definedName>
    <definedName name="CAPBEP_EpreuveAcad3_MoyG">'CAP-BEP - Oblig'!$D$41</definedName>
    <definedName name="CAPBEP_EpreuveAcad3_NbF">'CAP-BEP - Oblig'!$E$41</definedName>
    <definedName name="CAPBEP_EpreuveAcad3_NbG">'CAP-BEP - Oblig'!$B$41</definedName>
    <definedName name="CAPBEP_EpreuveAcad3_Nom">'CAP-BEP - Oblig'!$A$41</definedName>
    <definedName name="CAPBEP_EpreuveAcad4_MoyF">'CAP-BEP - Oblig'!$G$42</definedName>
    <definedName name="CAPBEP_EpreuveAcad4_MoyG">'CAP-BEP - Oblig'!$D$42</definedName>
    <definedName name="CAPBEP_EpreuveAcad4_NbF">'CAP-BEP - Oblig'!$E$42</definedName>
    <definedName name="CAPBEP_EpreuveAcad4_NbG">'CAP-BEP - Oblig'!$B$42</definedName>
    <definedName name="CAPBEP_EpreuveAcad4_Nom">'CAP-BEP - Oblig'!$A$42</definedName>
    <definedName name="CAPBEP_EpreuvesAdaptees_MoyF">'CAP-BEP - Oblig'!$G$48</definedName>
    <definedName name="CAPBEP_EpreuvesAdaptees_MoyG">'CAP-BEP - Oblig'!$D$48</definedName>
    <definedName name="CAPBEP_EpreuvesAdaptees_NbF">'CAP-BEP - Oblig'!$E$48</definedName>
    <definedName name="CAPBEP_EpreuvesAdaptees_NbG">'CAP-BEP - Oblig'!$B$48</definedName>
    <definedName name="CAPBEP_Escalade_MoyF">'CAP-BEP - Oblig'!$G$17</definedName>
    <definedName name="CAPBEP_Escalade_MoyG">'CAP-BEP - Oblig'!$D$17</definedName>
    <definedName name="CAPBEP_Escalade_NbF">'CAP-BEP - Oblig'!$E$17</definedName>
    <definedName name="CAPBEP_Escalade_NbG">'CAP-BEP - Oblig'!$B$17</definedName>
    <definedName name="CAPBEP_FB_MoyF">'CAP-BEP - Oblig'!$G$18</definedName>
    <definedName name="CAPBEP_FB_MoyG">'CAP-BEP - Oblig'!$D$18</definedName>
    <definedName name="CAPBEP_FB_NbF">'CAP-BEP - Oblig'!$E$18</definedName>
    <definedName name="CAPBEP_FB_NbG">'CAP-BEP - Oblig'!$B$18</definedName>
    <definedName name="CAPBEP_Gymnastique_MoyF">'CAP-BEP - Oblig'!$G$19</definedName>
    <definedName name="CAPBEP_Gymnastique_MoyG">'CAP-BEP - Oblig'!$D$19</definedName>
    <definedName name="CAPBEP_Gymnastique_NbF">'CAP-BEP - Oblig'!$E$19</definedName>
    <definedName name="CAPBEP_Gymnastique_NbG">'CAP-BEP - Oblig'!$B$19</definedName>
    <definedName name="CAPBEP_Haies_MoyF">'CAP-BEP - Oblig'!$G$12</definedName>
    <definedName name="CAPBEP_Haies_MoyG">'CAP-BEP - Oblig'!$D$12</definedName>
    <definedName name="CAPBEP_Haies_NbF">'CAP-BEP - Oblig'!$E$12</definedName>
    <definedName name="CAPBEP_Haies_NbG">'CAP-BEP - Oblig'!$B$12</definedName>
    <definedName name="CAPBEP_HB_MoyF">'CAP-BEP - Oblig'!$G$20</definedName>
    <definedName name="CAPBEP_HB_MoyG">'CAP-BEP - Oblig'!$D$20</definedName>
    <definedName name="CAPBEP_HB_NbF">'CAP-BEP - Oblig'!$E$20</definedName>
    <definedName name="CAPBEP_HB_NbG">'CAP-BEP - Oblig'!$B$20</definedName>
    <definedName name="CAPBEP_IINDispense_NbF">'CAP-BEP - Oblig'!$D$71</definedName>
    <definedName name="CAPBEP_IINDispense_NbG">'CAP-BEP - Oblig'!$B$71</definedName>
    <definedName name="CAPBEP_IINNote_MoyF">'CAP-BEP - Oblig'!$E$70</definedName>
    <definedName name="CAPBEP_IINNote_MoyG">'CAP-BEP - Oblig'!$C$70</definedName>
    <definedName name="CAPBEP_IINNote_NbF">'CAP-BEP - Oblig'!$D$70</definedName>
    <definedName name="CAPBEP_IINNote_NbG">'CAP-BEP - Oblig'!$B$70</definedName>
    <definedName name="CAPBEP_InaptesPartiels_NbF">'CAP-BEP - Oblig'!$D$60</definedName>
    <definedName name="CAPBEP_InaptesPartiels_NbG">'CAP-BEP - Oblig'!$B$60</definedName>
    <definedName name="CAPBEP_InaptesTotaux_NbF">'CAP-BEP - Oblig'!$D$59</definedName>
    <definedName name="CAPBEP_InaptesTotaux_NbG">'CAP-BEP - Oblig'!$B$59</definedName>
    <definedName name="CAPBEP_Javelot_MoyF">'CAP-BEP - Oblig'!$G$23</definedName>
    <definedName name="CAPBEP_Javelot_MoyG">'CAP-BEP - Oblig'!$D$23</definedName>
    <definedName name="CAPBEP_Javelot_NbF">'CAP-BEP - Oblig'!$E$23</definedName>
    <definedName name="CAPBEP_Javelot_NbG">'CAP-BEP - Oblig'!$B$23</definedName>
    <definedName name="CAPBEP_Judo_MoyF">'CAP-BEP - Oblig'!$G$21</definedName>
    <definedName name="CAPBEP_Judo_MoyG">'CAP-BEP - Oblig'!$D$21</definedName>
    <definedName name="CAPBEP_Judo_NbF">'CAP-BEP - Oblig'!$E$21</definedName>
    <definedName name="CAPBEP_Judo_NbG">'CAP-BEP - Oblig'!$B$21</definedName>
    <definedName name="CAPBEP_Musculation_MoyF">'CAP-BEP - Oblig'!$G$24</definedName>
    <definedName name="CAPBEP_Musculation_MoyG">'CAP-BEP - Oblig'!$D$24</definedName>
    <definedName name="CAPBEP_Musculation_NbF">'CAP-BEP - Oblig'!$E$24</definedName>
    <definedName name="CAPBEP_Musculation_NbG">'CAP-BEP - Oblig'!$B$24</definedName>
    <definedName name="CAPBEP_NatationVitesse_MoyF">'CAP-BEP - Oblig'!$G$26</definedName>
    <definedName name="CAPBEP_NatationVitesse_MoyG">'CAP-BEP - Oblig'!$D$26</definedName>
    <definedName name="CAPBEP_NatationVitesse_NbF">'CAP-BEP - Oblig'!$E$26</definedName>
    <definedName name="CAPBEP_NatationVitesse_NbG">'CAP-BEP - Oblig'!$B$26</definedName>
    <definedName name="CAPBEP_Pentabond_MoyF">'CAP-BEP - Oblig'!$G$29</definedName>
    <definedName name="CAPBEP_Pentabond_MoyG">'CAP-BEP - Oblig'!$D$29</definedName>
    <definedName name="CAPBEP_Pentabond_NbF">'CAP-BEP - Oblig'!$E$29</definedName>
    <definedName name="CAPBEP_Pentabond_NbG">'CAP-BEP - Oblig'!$B$29</definedName>
    <definedName name="CAPBEP_ProtocoleStandard_NbF">'CAP-BEP - Oblig'!$D$61</definedName>
    <definedName name="CAPBEP_ProtocoleStandard_NbG">'CAP-BEP - Oblig'!$B$61</definedName>
    <definedName name="CAPBEP_RelaisVitesse_MoyF">'CAP-BEP - Oblig'!$G$13</definedName>
    <definedName name="CAPBEP_RelaisVitesse_MoyG">'CAP-BEP - Oblig'!$D$13</definedName>
    <definedName name="CAPBEP_RelaisVitesse_NbF">'CAP-BEP - Oblig'!$E$13</definedName>
    <definedName name="CAPBEP_RelaisVitesse_NbG">'CAP-BEP - Oblig'!$B$13</definedName>
    <definedName name="CAPBEP_Rugby_MoyF">'CAP-BEP - Oblig'!$G$27</definedName>
    <definedName name="CAPBEP_Rugby_MoyG">'CAP-BEP - Oblig'!$D$27</definedName>
    <definedName name="CAPBEP_Rugby_NbF">'CAP-BEP - Oblig'!$E$27</definedName>
    <definedName name="CAPBEP_Rugby_NbG">'CAP-BEP - Oblig'!$B$27</definedName>
    <definedName name="CAPBEP_SautCheval_MoyF">'CAP-BEP - Oblig'!$G$28</definedName>
    <definedName name="CAPBEP_SautCheval_MoyG">'CAP-BEP - Oblig'!$D$28</definedName>
    <definedName name="CAPBEP_SautCheval_NbF">'CAP-BEP - Oblig'!$E$28</definedName>
    <definedName name="CAPBEP_SautCheval_NbG">'CAP-BEP - Oblig'!$B$28</definedName>
    <definedName name="CAPBEP_Sauvetage_MoyF">'CAP-BEP - Oblig'!$G$25</definedName>
    <definedName name="CAPBEP_Sauvetage_MoyG">'CAP-BEP - Oblig'!$D$25</definedName>
    <definedName name="CAPBEP_Sauvetage_NbF">'CAP-BEP - Oblig'!$E$25</definedName>
    <definedName name="CAPBEP_Sauvetage_NbG">'CAP-BEP - Oblig'!$B$25</definedName>
    <definedName name="CAPBEP_Step_MoyF">'CAP-BEP - Oblig'!$G$31</definedName>
    <definedName name="CAPBEP_Step_MoyG">'CAP-BEP - Oblig'!$D$31</definedName>
    <definedName name="CAPBEP_Step_NbF">'CAP-BEP - Oblig'!$E$31</definedName>
    <definedName name="CAPBEP_Step_NbG">'CAP-BEP - Oblig'!$B$31</definedName>
    <definedName name="CAPBEP_TT_MoyF">'CAP-BEP - Oblig'!$G$32</definedName>
    <definedName name="CAPBEP_TT_MoyG">'CAP-BEP - Oblig'!$D$32</definedName>
    <definedName name="CAPBEP_TT_NbF">'CAP-BEP - Oblig'!$E$32</definedName>
    <definedName name="CAPBEP_TT_NbG">'CAP-BEP - Oblig'!$B$32</definedName>
    <definedName name="CAPBEP_VB_MoyF">'CAP-BEP - Oblig'!$G$33</definedName>
    <definedName name="CAPBEP_VB_MoyG">'CAP-BEP - Oblig'!$D$33</definedName>
    <definedName name="CAPBEP_VB_NbF">'CAP-BEP - Oblig'!$E$33</definedName>
    <definedName name="CAPBEP_VB_NbG">'CAP-BEP - Oblig'!$B$33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4" i="17" l="1"/>
  <c r="D93" i="17"/>
  <c r="D89" i="17"/>
  <c r="D88" i="17"/>
  <c r="D88" i="16"/>
  <c r="D87" i="16"/>
  <c r="D93" i="11" l="1"/>
  <c r="D92" i="11"/>
  <c r="F40" i="10" l="1"/>
  <c r="G40" i="10" s="1"/>
  <c r="F33" i="10"/>
  <c r="G33" i="10" s="1"/>
  <c r="G26" i="10"/>
  <c r="F26" i="10"/>
  <c r="F66" i="17" l="1"/>
  <c r="F66" i="16"/>
  <c r="F70" i="11"/>
  <c r="E70" i="11"/>
  <c r="C70" i="11"/>
  <c r="E12" i="18" l="1"/>
  <c r="G12" i="18" s="1"/>
  <c r="B12" i="18"/>
  <c r="D12" i="18" s="1"/>
  <c r="H11" i="18"/>
  <c r="I11" i="18" s="1"/>
  <c r="F11" i="18"/>
  <c r="C11" i="18"/>
  <c r="H10" i="18"/>
  <c r="F10" i="18"/>
  <c r="C10" i="18"/>
  <c r="H9" i="18"/>
  <c r="J9" i="18" s="1"/>
  <c r="C9" i="18"/>
  <c r="H8" i="18"/>
  <c r="J8" i="18" s="1"/>
  <c r="C8" i="18"/>
  <c r="H7" i="18"/>
  <c r="F8" i="18" l="1"/>
  <c r="F7" i="18"/>
  <c r="F12" i="18" s="1"/>
  <c r="F9" i="18"/>
  <c r="C7" i="18"/>
  <c r="C12" i="18" s="1"/>
  <c r="J11" i="18"/>
  <c r="J10" i="18"/>
  <c r="J7" i="18"/>
  <c r="H12" i="18"/>
  <c r="I7" i="18" s="1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I31" i="15" s="1"/>
  <c r="I10" i="18" l="1"/>
  <c r="I9" i="18"/>
  <c r="I8" i="18"/>
  <c r="J12" i="18"/>
  <c r="E84" i="17"/>
  <c r="G84" i="17" s="1"/>
  <c r="B84" i="17"/>
  <c r="C83" i="17" s="1"/>
  <c r="H83" i="17"/>
  <c r="F83" i="17"/>
  <c r="H82" i="17"/>
  <c r="H81" i="17"/>
  <c r="J81" i="17" s="1"/>
  <c r="H80" i="17"/>
  <c r="J80" i="17" s="1"/>
  <c r="H79" i="17"/>
  <c r="F71" i="17"/>
  <c r="G70" i="17"/>
  <c r="F70" i="17"/>
  <c r="D62" i="17"/>
  <c r="B62" i="17"/>
  <c r="F61" i="17"/>
  <c r="F60" i="17"/>
  <c r="F59" i="17"/>
  <c r="F58" i="17"/>
  <c r="G49" i="17"/>
  <c r="E49" i="17"/>
  <c r="D49" i="17"/>
  <c r="B49" i="17"/>
  <c r="H48" i="17"/>
  <c r="H49" i="17" s="1"/>
  <c r="E43" i="17"/>
  <c r="G43" i="17" s="1"/>
  <c r="B43" i="17"/>
  <c r="D43" i="17" s="1"/>
  <c r="H42" i="17"/>
  <c r="J42" i="17" s="1"/>
  <c r="H41" i="17"/>
  <c r="J41" i="17" s="1"/>
  <c r="H40" i="17"/>
  <c r="J40" i="17" s="1"/>
  <c r="H39" i="17"/>
  <c r="J39" i="17" s="1"/>
  <c r="E34" i="17"/>
  <c r="E53" i="17" s="1"/>
  <c r="B34" i="17"/>
  <c r="H33" i="17"/>
  <c r="J33" i="17" s="1"/>
  <c r="H32" i="17"/>
  <c r="J32" i="17" s="1"/>
  <c r="H31" i="17"/>
  <c r="J31" i="17" s="1"/>
  <c r="H30" i="17"/>
  <c r="J30" i="17" s="1"/>
  <c r="H29" i="17"/>
  <c r="J29" i="17" s="1"/>
  <c r="H28" i="17"/>
  <c r="J28" i="17" s="1"/>
  <c r="H27" i="17"/>
  <c r="J27" i="17" s="1"/>
  <c r="H26" i="17"/>
  <c r="J26" i="17" s="1"/>
  <c r="H25" i="17"/>
  <c r="J25" i="17" s="1"/>
  <c r="H24" i="17"/>
  <c r="J24" i="17" s="1"/>
  <c r="H23" i="17"/>
  <c r="J23" i="17" s="1"/>
  <c r="H22" i="17"/>
  <c r="J22" i="17" s="1"/>
  <c r="H21" i="17"/>
  <c r="J21" i="17" s="1"/>
  <c r="H20" i="17"/>
  <c r="J20" i="17" s="1"/>
  <c r="H19" i="17"/>
  <c r="J19" i="17" s="1"/>
  <c r="H18" i="17"/>
  <c r="J18" i="17" s="1"/>
  <c r="H17" i="17"/>
  <c r="J17" i="17" s="1"/>
  <c r="H16" i="17"/>
  <c r="H15" i="17"/>
  <c r="J15" i="17" s="1"/>
  <c r="H14" i="17"/>
  <c r="J14" i="17" s="1"/>
  <c r="H13" i="17"/>
  <c r="J13" i="17" s="1"/>
  <c r="H12" i="17"/>
  <c r="H11" i="17"/>
  <c r="J11" i="17" s="1"/>
  <c r="H10" i="17"/>
  <c r="J10" i="17" s="1"/>
  <c r="H9" i="17"/>
  <c r="J9" i="17" s="1"/>
  <c r="H8" i="17"/>
  <c r="H7" i="17"/>
  <c r="E67" i="15"/>
  <c r="G67" i="15" s="1"/>
  <c r="B67" i="15"/>
  <c r="C66" i="15" s="1"/>
  <c r="H66" i="15"/>
  <c r="J66" i="15" s="1"/>
  <c r="F66" i="15"/>
  <c r="H65" i="15"/>
  <c r="J65" i="15" s="1"/>
  <c r="C65" i="15"/>
  <c r="H64" i="15"/>
  <c r="J64" i="15" s="1"/>
  <c r="C64" i="15"/>
  <c r="H63" i="15"/>
  <c r="J63" i="15" s="1"/>
  <c r="H62" i="15"/>
  <c r="J62" i="15" s="1"/>
  <c r="H61" i="15"/>
  <c r="J61" i="15" s="1"/>
  <c r="H60" i="15"/>
  <c r="J60" i="15" s="1"/>
  <c r="H59" i="15"/>
  <c r="J59" i="15" s="1"/>
  <c r="H58" i="15"/>
  <c r="J58" i="15" s="1"/>
  <c r="H57" i="15"/>
  <c r="J57" i="15" s="1"/>
  <c r="H56" i="15"/>
  <c r="J56" i="15" s="1"/>
  <c r="H55" i="15"/>
  <c r="J55" i="15" s="1"/>
  <c r="H54" i="15"/>
  <c r="E84" i="16"/>
  <c r="F82" i="16" s="1"/>
  <c r="B84" i="16"/>
  <c r="D84" i="16" s="1"/>
  <c r="H83" i="16"/>
  <c r="J83" i="16" s="1"/>
  <c r="H82" i="16"/>
  <c r="J82" i="16" s="1"/>
  <c r="H81" i="16"/>
  <c r="H80" i="16"/>
  <c r="J80" i="16" s="1"/>
  <c r="H79" i="16"/>
  <c r="J79" i="16" s="1"/>
  <c r="F71" i="16"/>
  <c r="G70" i="16"/>
  <c r="F70" i="16"/>
  <c r="D62" i="16"/>
  <c r="B62" i="16"/>
  <c r="F61" i="16"/>
  <c r="F60" i="16"/>
  <c r="F59" i="16"/>
  <c r="F58" i="16"/>
  <c r="G49" i="16"/>
  <c r="E49" i="16"/>
  <c r="D49" i="16"/>
  <c r="B49" i="16"/>
  <c r="H48" i="16"/>
  <c r="H49" i="16" s="1"/>
  <c r="E43" i="16"/>
  <c r="G43" i="16" s="1"/>
  <c r="B43" i="16"/>
  <c r="D43" i="16" s="1"/>
  <c r="H42" i="16"/>
  <c r="H41" i="16"/>
  <c r="J41" i="16" s="1"/>
  <c r="H40" i="16"/>
  <c r="J40" i="16" s="1"/>
  <c r="H39" i="16"/>
  <c r="E34" i="16"/>
  <c r="G34" i="16" s="1"/>
  <c r="B34" i="16"/>
  <c r="H33" i="16"/>
  <c r="J33" i="16" s="1"/>
  <c r="H32" i="16"/>
  <c r="J32" i="16" s="1"/>
  <c r="H31" i="16"/>
  <c r="J31" i="16" s="1"/>
  <c r="H30" i="16"/>
  <c r="H29" i="16"/>
  <c r="J29" i="16" s="1"/>
  <c r="H28" i="16"/>
  <c r="J28" i="16" s="1"/>
  <c r="H27" i="16"/>
  <c r="J27" i="16" s="1"/>
  <c r="H26" i="16"/>
  <c r="H25" i="16"/>
  <c r="J25" i="16" s="1"/>
  <c r="H24" i="16"/>
  <c r="J24" i="16" s="1"/>
  <c r="H23" i="16"/>
  <c r="J23" i="16" s="1"/>
  <c r="H22" i="16"/>
  <c r="H21" i="16"/>
  <c r="J21" i="16" s="1"/>
  <c r="H20" i="16"/>
  <c r="J20" i="16" s="1"/>
  <c r="H19" i="16"/>
  <c r="J19" i="16" s="1"/>
  <c r="H18" i="16"/>
  <c r="H17" i="16"/>
  <c r="J17" i="16" s="1"/>
  <c r="H16" i="16"/>
  <c r="J16" i="16" s="1"/>
  <c r="H15" i="16"/>
  <c r="J15" i="16" s="1"/>
  <c r="H14" i="16"/>
  <c r="H13" i="16"/>
  <c r="J13" i="16" s="1"/>
  <c r="H12" i="16"/>
  <c r="J12" i="16" s="1"/>
  <c r="H11" i="16"/>
  <c r="J11" i="16" s="1"/>
  <c r="H10" i="16"/>
  <c r="H9" i="16"/>
  <c r="J9" i="16" s="1"/>
  <c r="H8" i="16"/>
  <c r="J8" i="16" s="1"/>
  <c r="H7" i="16"/>
  <c r="J7" i="16" s="1"/>
  <c r="I12" i="18" l="1"/>
  <c r="F82" i="17"/>
  <c r="F79" i="17"/>
  <c r="F81" i="17"/>
  <c r="F80" i="17"/>
  <c r="F84" i="17" s="1"/>
  <c r="C81" i="17"/>
  <c r="C80" i="17"/>
  <c r="C82" i="17"/>
  <c r="D84" i="17"/>
  <c r="C80" i="16"/>
  <c r="E61" i="17"/>
  <c r="E66" i="17"/>
  <c r="C59" i="17"/>
  <c r="C66" i="17"/>
  <c r="C59" i="16"/>
  <c r="C66" i="16"/>
  <c r="E60" i="16"/>
  <c r="E66" i="16"/>
  <c r="J82" i="17"/>
  <c r="J83" i="17"/>
  <c r="H84" i="17"/>
  <c r="I81" i="17" s="1"/>
  <c r="D67" i="15"/>
  <c r="F62" i="17"/>
  <c r="C60" i="17"/>
  <c r="C61" i="17"/>
  <c r="C58" i="17"/>
  <c r="J48" i="17"/>
  <c r="J49" i="17" s="1"/>
  <c r="H34" i="17"/>
  <c r="G34" i="17"/>
  <c r="G53" i="17" s="1"/>
  <c r="F65" i="15"/>
  <c r="F64" i="15"/>
  <c r="C61" i="15"/>
  <c r="F63" i="15"/>
  <c r="C63" i="15"/>
  <c r="F62" i="15"/>
  <c r="C59" i="15"/>
  <c r="F61" i="15"/>
  <c r="F58" i="15"/>
  <c r="F59" i="15"/>
  <c r="C55" i="15"/>
  <c r="F60" i="15"/>
  <c r="C56" i="15"/>
  <c r="C60" i="15"/>
  <c r="F55" i="15"/>
  <c r="F56" i="15"/>
  <c r="C54" i="15"/>
  <c r="C57" i="15"/>
  <c r="F57" i="15"/>
  <c r="F54" i="15"/>
  <c r="E59" i="16"/>
  <c r="E58" i="16"/>
  <c r="J79" i="17"/>
  <c r="B53" i="17"/>
  <c r="C23" i="17" s="1"/>
  <c r="H43" i="17"/>
  <c r="C41" i="17"/>
  <c r="C42" i="17"/>
  <c r="J7" i="17"/>
  <c r="D34" i="17"/>
  <c r="E61" i="16"/>
  <c r="B53" i="16"/>
  <c r="C9" i="16" s="1"/>
  <c r="F48" i="17"/>
  <c r="F49" i="17" s="1"/>
  <c r="F40" i="17"/>
  <c r="F32" i="17"/>
  <c r="F28" i="17"/>
  <c r="F24" i="17"/>
  <c r="F20" i="17"/>
  <c r="F16" i="17"/>
  <c r="F12" i="17"/>
  <c r="F8" i="17"/>
  <c r="F26" i="17"/>
  <c r="F22" i="17"/>
  <c r="F18" i="17"/>
  <c r="F14" i="17"/>
  <c r="F10" i="17"/>
  <c r="F41" i="17"/>
  <c r="F33" i="17"/>
  <c r="F21" i="17"/>
  <c r="F9" i="17"/>
  <c r="F39" i="17"/>
  <c r="F31" i="17"/>
  <c r="F27" i="17"/>
  <c r="F23" i="17"/>
  <c r="F19" i="17"/>
  <c r="F15" i="17"/>
  <c r="F11" i="17"/>
  <c r="F7" i="17"/>
  <c r="F42" i="17"/>
  <c r="F30" i="17"/>
  <c r="F29" i="17"/>
  <c r="F25" i="17"/>
  <c r="F17" i="17"/>
  <c r="F13" i="17"/>
  <c r="C39" i="17"/>
  <c r="J8" i="17"/>
  <c r="J12" i="17"/>
  <c r="J16" i="17"/>
  <c r="E58" i="17"/>
  <c r="E59" i="17"/>
  <c r="E60" i="17"/>
  <c r="C79" i="17"/>
  <c r="I66" i="15"/>
  <c r="H67" i="15"/>
  <c r="I55" i="15" s="1"/>
  <c r="J54" i="15"/>
  <c r="C58" i="15"/>
  <c r="C62" i="15"/>
  <c r="C61" i="16"/>
  <c r="C79" i="16"/>
  <c r="D34" i="16"/>
  <c r="C58" i="16"/>
  <c r="F62" i="16"/>
  <c r="C60" i="16"/>
  <c r="J48" i="16"/>
  <c r="J49" i="16" s="1"/>
  <c r="H84" i="16"/>
  <c r="I79" i="16" s="1"/>
  <c r="C83" i="16"/>
  <c r="J18" i="16"/>
  <c r="J22" i="16"/>
  <c r="J42" i="16"/>
  <c r="J10" i="16"/>
  <c r="J26" i="16"/>
  <c r="F81" i="16"/>
  <c r="F83" i="16"/>
  <c r="F79" i="16"/>
  <c r="G84" i="16"/>
  <c r="F80" i="16"/>
  <c r="J14" i="16"/>
  <c r="J30" i="16"/>
  <c r="J81" i="16"/>
  <c r="H34" i="16"/>
  <c r="H43" i="16"/>
  <c r="E53" i="16"/>
  <c r="G53" i="16" s="1"/>
  <c r="C81" i="16"/>
  <c r="J39" i="16"/>
  <c r="C82" i="16"/>
  <c r="J23" i="15"/>
  <c r="J25" i="15"/>
  <c r="F75" i="11"/>
  <c r="F74" i="11"/>
  <c r="F65" i="11"/>
  <c r="F64" i="11"/>
  <c r="F63" i="11"/>
  <c r="F62" i="11"/>
  <c r="G70" i="11" s="1"/>
  <c r="D66" i="11"/>
  <c r="E65" i="11" s="1"/>
  <c r="C62" i="17" l="1"/>
  <c r="I82" i="17"/>
  <c r="I83" i="17"/>
  <c r="C84" i="17"/>
  <c r="I80" i="17"/>
  <c r="I84" i="17" s="1"/>
  <c r="I79" i="17"/>
  <c r="J84" i="17"/>
  <c r="G60" i="17"/>
  <c r="G66" i="17"/>
  <c r="G60" i="16"/>
  <c r="G66" i="16"/>
  <c r="G61" i="17"/>
  <c r="H53" i="17"/>
  <c r="I16" i="17" s="1"/>
  <c r="G58" i="17"/>
  <c r="G59" i="17"/>
  <c r="E62" i="16"/>
  <c r="G58" i="16"/>
  <c r="C39" i="16"/>
  <c r="C48" i="17"/>
  <c r="C49" i="17" s="1"/>
  <c r="C7" i="17"/>
  <c r="C40" i="17"/>
  <c r="C43" i="17" s="1"/>
  <c r="J43" i="17"/>
  <c r="C31" i="17"/>
  <c r="C33" i="17"/>
  <c r="C27" i="17"/>
  <c r="C32" i="17"/>
  <c r="C29" i="17"/>
  <c r="C30" i="17"/>
  <c r="C19" i="17"/>
  <c r="C28" i="17"/>
  <c r="C24" i="17"/>
  <c r="C26" i="17"/>
  <c r="C25" i="17"/>
  <c r="C13" i="17"/>
  <c r="C22" i="17"/>
  <c r="C21" i="17"/>
  <c r="C20" i="17"/>
  <c r="C17" i="17"/>
  <c r="C15" i="17"/>
  <c r="C18" i="17"/>
  <c r="C12" i="17"/>
  <c r="C9" i="17"/>
  <c r="C16" i="17"/>
  <c r="C11" i="17"/>
  <c r="C14" i="17"/>
  <c r="D53" i="17"/>
  <c r="C8" i="17"/>
  <c r="C10" i="17"/>
  <c r="I63" i="15"/>
  <c r="I62" i="15"/>
  <c r="I59" i="15"/>
  <c r="F67" i="15"/>
  <c r="I58" i="15"/>
  <c r="J67" i="15"/>
  <c r="C62" i="16"/>
  <c r="C42" i="16"/>
  <c r="C48" i="16"/>
  <c r="C49" i="16" s="1"/>
  <c r="C41" i="16"/>
  <c r="C40" i="16"/>
  <c r="C32" i="16"/>
  <c r="C33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4" i="16"/>
  <c r="C11" i="16"/>
  <c r="C16" i="16"/>
  <c r="C15" i="16"/>
  <c r="C13" i="16"/>
  <c r="C10" i="16"/>
  <c r="C12" i="16"/>
  <c r="C8" i="16"/>
  <c r="C7" i="16"/>
  <c r="D53" i="16"/>
  <c r="C67" i="15"/>
  <c r="J34" i="17"/>
  <c r="G59" i="16"/>
  <c r="J34" i="16"/>
  <c r="F43" i="17"/>
  <c r="E62" i="17"/>
  <c r="F34" i="17"/>
  <c r="E63" i="11"/>
  <c r="I64" i="15"/>
  <c r="I60" i="15"/>
  <c r="I56" i="15"/>
  <c r="I61" i="15"/>
  <c r="I65" i="15"/>
  <c r="I57" i="15"/>
  <c r="I54" i="15"/>
  <c r="E62" i="11"/>
  <c r="J24" i="15"/>
  <c r="E64" i="11"/>
  <c r="F84" i="16"/>
  <c r="J43" i="16"/>
  <c r="I83" i="16"/>
  <c r="I80" i="16"/>
  <c r="G61" i="16"/>
  <c r="I82" i="16"/>
  <c r="J84" i="16"/>
  <c r="C84" i="16"/>
  <c r="I81" i="16"/>
  <c r="F42" i="16"/>
  <c r="F30" i="16"/>
  <c r="F26" i="16"/>
  <c r="F22" i="16"/>
  <c r="F18" i="16"/>
  <c r="F14" i="16"/>
  <c r="F10" i="16"/>
  <c r="F48" i="16"/>
  <c r="F49" i="16" s="1"/>
  <c r="F24" i="16"/>
  <c r="F12" i="16"/>
  <c r="F8" i="16"/>
  <c r="F41" i="16"/>
  <c r="F33" i="16"/>
  <c r="F29" i="16"/>
  <c r="F25" i="16"/>
  <c r="F21" i="16"/>
  <c r="F17" i="16"/>
  <c r="F13" i="16"/>
  <c r="F9" i="16"/>
  <c r="F40" i="16"/>
  <c r="F32" i="16"/>
  <c r="F28" i="16"/>
  <c r="F20" i="16"/>
  <c r="F16" i="16"/>
  <c r="F27" i="16"/>
  <c r="F11" i="16"/>
  <c r="F23" i="16"/>
  <c r="F7" i="16"/>
  <c r="F39" i="16"/>
  <c r="F19" i="16"/>
  <c r="F31" i="16"/>
  <c r="F15" i="16"/>
  <c r="H53" i="16"/>
  <c r="J22" i="15"/>
  <c r="F66" i="11"/>
  <c r="G74" i="11"/>
  <c r="H52" i="11"/>
  <c r="D53" i="11"/>
  <c r="I28" i="17" l="1"/>
  <c r="I42" i="17"/>
  <c r="I31" i="17"/>
  <c r="I12" i="17"/>
  <c r="I29" i="17"/>
  <c r="I19" i="17"/>
  <c r="I21" i="17"/>
  <c r="I20" i="17"/>
  <c r="I26" i="17"/>
  <c r="I27" i="17"/>
  <c r="I25" i="17"/>
  <c r="I24" i="17"/>
  <c r="I30" i="17"/>
  <c r="I84" i="16"/>
  <c r="I40" i="17"/>
  <c r="I33" i="17"/>
  <c r="I32" i="17"/>
  <c r="I48" i="17"/>
  <c r="I49" i="17" s="1"/>
  <c r="I41" i="17"/>
  <c r="I10" i="17"/>
  <c r="I8" i="17"/>
  <c r="I9" i="17"/>
  <c r="I11" i="17"/>
  <c r="I14" i="17"/>
  <c r="I7" i="17"/>
  <c r="I13" i="17"/>
  <c r="I18" i="17"/>
  <c r="I23" i="17"/>
  <c r="I15" i="17"/>
  <c r="I17" i="17"/>
  <c r="I39" i="17"/>
  <c r="I43" i="17" s="1"/>
  <c r="I22" i="17"/>
  <c r="G62" i="17"/>
  <c r="J53" i="17"/>
  <c r="G62" i="16"/>
  <c r="C43" i="16"/>
  <c r="C34" i="17"/>
  <c r="C53" i="17" s="1"/>
  <c r="I67" i="15"/>
  <c r="C34" i="16"/>
  <c r="J53" i="16"/>
  <c r="F53" i="17"/>
  <c r="F43" i="16"/>
  <c r="F34" i="16"/>
  <c r="I32" i="16"/>
  <c r="I28" i="16"/>
  <c r="I24" i="16"/>
  <c r="I20" i="16"/>
  <c r="I16" i="16"/>
  <c r="I12" i="16"/>
  <c r="I8" i="16"/>
  <c r="I25" i="16"/>
  <c r="I9" i="16"/>
  <c r="I41" i="16"/>
  <c r="I21" i="16"/>
  <c r="I33" i="16"/>
  <c r="I17" i="16"/>
  <c r="I29" i="16"/>
  <c r="I13" i="16"/>
  <c r="I31" i="16"/>
  <c r="I40" i="16"/>
  <c r="I30" i="16"/>
  <c r="I19" i="16"/>
  <c r="I48" i="16"/>
  <c r="I49" i="16" s="1"/>
  <c r="I18" i="16"/>
  <c r="I10" i="16"/>
  <c r="I7" i="16"/>
  <c r="I23" i="16"/>
  <c r="I22" i="16"/>
  <c r="I42" i="16"/>
  <c r="I11" i="16"/>
  <c r="I27" i="16"/>
  <c r="I39" i="16"/>
  <c r="I15" i="16"/>
  <c r="I26" i="16"/>
  <c r="I14" i="16"/>
  <c r="G65" i="11"/>
  <c r="G64" i="11"/>
  <c r="G62" i="11"/>
  <c r="G63" i="11"/>
  <c r="E44" i="15"/>
  <c r="F39" i="15" s="1"/>
  <c r="B44" i="15"/>
  <c r="D44" i="15" s="1"/>
  <c r="H43" i="15"/>
  <c r="J43" i="15" s="1"/>
  <c r="H39" i="15"/>
  <c r="H40" i="15"/>
  <c r="J40" i="15" s="1"/>
  <c r="H41" i="15"/>
  <c r="H42" i="15"/>
  <c r="J42" i="15" s="1"/>
  <c r="F43" i="15"/>
  <c r="F42" i="15"/>
  <c r="J41" i="15"/>
  <c r="E33" i="15"/>
  <c r="G33" i="15" s="1"/>
  <c r="B33" i="15"/>
  <c r="F27" i="15" s="1"/>
  <c r="H32" i="15"/>
  <c r="J32" i="15" s="1"/>
  <c r="C32" i="15"/>
  <c r="F31" i="15"/>
  <c r="C31" i="15"/>
  <c r="J30" i="15"/>
  <c r="F30" i="15"/>
  <c r="C30" i="15"/>
  <c r="F29" i="15"/>
  <c r="J28" i="15"/>
  <c r="C28" i="15"/>
  <c r="C27" i="15"/>
  <c r="J26" i="15"/>
  <c r="F26" i="15"/>
  <c r="C26" i="15"/>
  <c r="C21" i="15"/>
  <c r="J20" i="15"/>
  <c r="C20" i="15"/>
  <c r="F19" i="15"/>
  <c r="C19" i="15"/>
  <c r="J18" i="15"/>
  <c r="C18" i="15"/>
  <c r="F17" i="15"/>
  <c r="C17" i="15"/>
  <c r="J16" i="15"/>
  <c r="F16" i="15"/>
  <c r="C16" i="15"/>
  <c r="C15" i="15"/>
  <c r="J14" i="15"/>
  <c r="F14" i="15"/>
  <c r="C14" i="15"/>
  <c r="C13" i="15"/>
  <c r="J12" i="15"/>
  <c r="C12" i="15"/>
  <c r="F11" i="15"/>
  <c r="C11" i="15"/>
  <c r="J10" i="15"/>
  <c r="C10" i="15"/>
  <c r="H9" i="15"/>
  <c r="J9" i="15" s="1"/>
  <c r="H6" i="15"/>
  <c r="H7" i="15"/>
  <c r="J7" i="15" s="1"/>
  <c r="H8" i="15"/>
  <c r="J8" i="15" s="1"/>
  <c r="F9" i="15"/>
  <c r="C9" i="15"/>
  <c r="C8" i="15"/>
  <c r="C7" i="15"/>
  <c r="C6" i="15"/>
  <c r="G53" i="11"/>
  <c r="E53" i="11"/>
  <c r="B53" i="11"/>
  <c r="J13" i="15"/>
  <c r="J21" i="15"/>
  <c r="J11" i="15"/>
  <c r="J19" i="15"/>
  <c r="J31" i="15"/>
  <c r="E88" i="11"/>
  <c r="F86" i="11" s="1"/>
  <c r="B88" i="11"/>
  <c r="C87" i="11" s="1"/>
  <c r="H87" i="11"/>
  <c r="J87" i="11" s="1"/>
  <c r="H83" i="11"/>
  <c r="J83" i="11" s="1"/>
  <c r="H84" i="11"/>
  <c r="J84" i="11" s="1"/>
  <c r="H85" i="11"/>
  <c r="J85" i="11" s="1"/>
  <c r="H86" i="11"/>
  <c r="J86" i="11" s="1"/>
  <c r="C84" i="11"/>
  <c r="E47" i="11"/>
  <c r="G47" i="11" s="1"/>
  <c r="B47" i="11"/>
  <c r="D47" i="11" s="1"/>
  <c r="H46" i="11"/>
  <c r="J46" i="11" s="1"/>
  <c r="H43" i="11"/>
  <c r="J43" i="11" s="1"/>
  <c r="H44" i="11"/>
  <c r="J44" i="11" s="1"/>
  <c r="H45" i="11"/>
  <c r="J45" i="11" s="1"/>
  <c r="H7" i="11"/>
  <c r="H8" i="11"/>
  <c r="J8" i="11" s="1"/>
  <c r="H9" i="11"/>
  <c r="J9" i="11" s="1"/>
  <c r="H10" i="11"/>
  <c r="J10" i="11" s="1"/>
  <c r="H11" i="11"/>
  <c r="J11" i="11" s="1"/>
  <c r="H12" i="11"/>
  <c r="J12" i="11" s="1"/>
  <c r="H13" i="11"/>
  <c r="J13" i="11" s="1"/>
  <c r="H14" i="11"/>
  <c r="J14" i="11" s="1"/>
  <c r="H15" i="11"/>
  <c r="J15" i="11" s="1"/>
  <c r="H16" i="11"/>
  <c r="J16" i="11" s="1"/>
  <c r="H17" i="11"/>
  <c r="J17" i="11" s="1"/>
  <c r="H18" i="11"/>
  <c r="J18" i="11" s="1"/>
  <c r="H19" i="11"/>
  <c r="J19" i="11" s="1"/>
  <c r="H20" i="11"/>
  <c r="J20" i="11" s="1"/>
  <c r="H21" i="11"/>
  <c r="J21" i="11" s="1"/>
  <c r="H22" i="11"/>
  <c r="J22" i="11" s="1"/>
  <c r="H23" i="11"/>
  <c r="J23" i="11" s="1"/>
  <c r="H24" i="11"/>
  <c r="J24" i="11" s="1"/>
  <c r="H25" i="11"/>
  <c r="J25" i="11" s="1"/>
  <c r="H26" i="11"/>
  <c r="J26" i="11" s="1"/>
  <c r="H27" i="11"/>
  <c r="J27" i="11" s="1"/>
  <c r="H28" i="11"/>
  <c r="J28" i="11" s="1"/>
  <c r="H29" i="11"/>
  <c r="J29" i="11" s="1"/>
  <c r="H30" i="11"/>
  <c r="J30" i="11" s="1"/>
  <c r="H31" i="11"/>
  <c r="J31" i="11" s="1"/>
  <c r="H32" i="11"/>
  <c r="J32" i="11" s="1"/>
  <c r="H33" i="11"/>
  <c r="J33" i="11" s="1"/>
  <c r="H34" i="11"/>
  <c r="J34" i="11" s="1"/>
  <c r="H35" i="11"/>
  <c r="J35" i="11" s="1"/>
  <c r="H36" i="11"/>
  <c r="J36" i="11" s="1"/>
  <c r="H37" i="11"/>
  <c r="J37" i="11" s="1"/>
  <c r="E38" i="11"/>
  <c r="G38" i="11" s="1"/>
  <c r="B38" i="11"/>
  <c r="D38" i="11" s="1"/>
  <c r="F20" i="10"/>
  <c r="G20" i="10" s="1"/>
  <c r="F13" i="10"/>
  <c r="G13" i="10" s="1"/>
  <c r="F6" i="10"/>
  <c r="G6" i="10" s="1"/>
  <c r="C39" i="15" l="1"/>
  <c r="C29" i="15"/>
  <c r="I34" i="17"/>
  <c r="I53" i="17" s="1"/>
  <c r="F28" i="15"/>
  <c r="F18" i="15"/>
  <c r="F21" i="15"/>
  <c r="F12" i="15"/>
  <c r="F15" i="15"/>
  <c r="F13" i="15"/>
  <c r="F10" i="15"/>
  <c r="F20" i="15"/>
  <c r="C53" i="16"/>
  <c r="F41" i="15"/>
  <c r="G44" i="15"/>
  <c r="H33" i="15"/>
  <c r="F7" i="15"/>
  <c r="D33" i="15"/>
  <c r="J6" i="15"/>
  <c r="C33" i="15"/>
  <c r="F8" i="15"/>
  <c r="F32" i="15"/>
  <c r="I32" i="15"/>
  <c r="J15" i="15"/>
  <c r="J29" i="15"/>
  <c r="J17" i="15"/>
  <c r="F6" i="15"/>
  <c r="F40" i="15"/>
  <c r="C42" i="15"/>
  <c r="H44" i="15"/>
  <c r="I43" i="15" s="1"/>
  <c r="J27" i="15"/>
  <c r="I43" i="16"/>
  <c r="F53" i="16"/>
  <c r="I34" i="16"/>
  <c r="C85" i="11"/>
  <c r="J39" i="15"/>
  <c r="I42" i="15"/>
  <c r="C43" i="15"/>
  <c r="C40" i="15"/>
  <c r="C41" i="15"/>
  <c r="G66" i="11"/>
  <c r="C86" i="11"/>
  <c r="F83" i="11"/>
  <c r="F85" i="11"/>
  <c r="F87" i="11"/>
  <c r="G88" i="11"/>
  <c r="F84" i="11"/>
  <c r="D88" i="11"/>
  <c r="E57" i="11"/>
  <c r="G57" i="11" s="1"/>
  <c r="H88" i="11"/>
  <c r="I83" i="11" s="1"/>
  <c r="H47" i="11"/>
  <c r="C83" i="11"/>
  <c r="J52" i="11"/>
  <c r="J53" i="11" s="1"/>
  <c r="H53" i="11"/>
  <c r="J7" i="11"/>
  <c r="H38" i="11"/>
  <c r="B57" i="11"/>
  <c r="F44" i="15" l="1"/>
  <c r="I40" i="15"/>
  <c r="I39" i="15"/>
  <c r="I29" i="15"/>
  <c r="I30" i="15"/>
  <c r="J44" i="15"/>
  <c r="I27" i="15"/>
  <c r="I28" i="15"/>
  <c r="I25" i="15"/>
  <c r="I26" i="15"/>
  <c r="I23" i="15"/>
  <c r="I24" i="15"/>
  <c r="I21" i="15"/>
  <c r="I22" i="15"/>
  <c r="I19" i="15"/>
  <c r="I20" i="15"/>
  <c r="I17" i="15"/>
  <c r="I18" i="15"/>
  <c r="I15" i="15"/>
  <c r="I16" i="15"/>
  <c r="I13" i="15"/>
  <c r="I14" i="15"/>
  <c r="I11" i="15"/>
  <c r="I12" i="15"/>
  <c r="I9" i="15"/>
  <c r="I10" i="15"/>
  <c r="F32" i="11"/>
  <c r="I8" i="15"/>
  <c r="I7" i="15"/>
  <c r="I6" i="15"/>
  <c r="J33" i="15"/>
  <c r="F33" i="15"/>
  <c r="I41" i="15"/>
  <c r="I53" i="16"/>
  <c r="C44" i="15"/>
  <c r="C88" i="11"/>
  <c r="F29" i="11"/>
  <c r="F88" i="11"/>
  <c r="F14" i="11"/>
  <c r="F30" i="11"/>
  <c r="F23" i="11"/>
  <c r="F36" i="11"/>
  <c r="F27" i="11"/>
  <c r="F8" i="11"/>
  <c r="F22" i="11"/>
  <c r="F24" i="11"/>
  <c r="F9" i="11"/>
  <c r="F11" i="11"/>
  <c r="F13" i="11"/>
  <c r="F16" i="11"/>
  <c r="F10" i="11"/>
  <c r="F7" i="11"/>
  <c r="F31" i="11"/>
  <c r="F37" i="11"/>
  <c r="F20" i="11"/>
  <c r="F25" i="11"/>
  <c r="F26" i="11"/>
  <c r="F15" i="11"/>
  <c r="F12" i="11"/>
  <c r="F33" i="11"/>
  <c r="F28" i="11"/>
  <c r="F17" i="11"/>
  <c r="F18" i="11"/>
  <c r="F34" i="11"/>
  <c r="F19" i="11"/>
  <c r="F35" i="11"/>
  <c r="F21" i="11"/>
  <c r="F46" i="11"/>
  <c r="F45" i="11"/>
  <c r="F44" i="11"/>
  <c r="F52" i="11"/>
  <c r="F53" i="11" s="1"/>
  <c r="F43" i="11"/>
  <c r="H57" i="11"/>
  <c r="J47" i="11"/>
  <c r="D57" i="11"/>
  <c r="I87" i="11"/>
  <c r="I86" i="11"/>
  <c r="I84" i="11"/>
  <c r="I85" i="11"/>
  <c r="J88" i="11"/>
  <c r="J38" i="11"/>
  <c r="C10" i="11"/>
  <c r="C13" i="11"/>
  <c r="C29" i="11"/>
  <c r="C37" i="11"/>
  <c r="C17" i="11"/>
  <c r="C32" i="11"/>
  <c r="C21" i="11"/>
  <c r="C33" i="11"/>
  <c r="C9" i="11"/>
  <c r="C25" i="11"/>
  <c r="C36" i="11"/>
  <c r="C28" i="11"/>
  <c r="C12" i="11"/>
  <c r="C27" i="11"/>
  <c r="C11" i="11"/>
  <c r="C30" i="11"/>
  <c r="C14" i="11"/>
  <c r="C44" i="11"/>
  <c r="C35" i="11"/>
  <c r="C46" i="11"/>
  <c r="C31" i="11"/>
  <c r="C24" i="11"/>
  <c r="C8" i="11"/>
  <c r="C23" i="11"/>
  <c r="C52" i="11"/>
  <c r="C53" i="11" s="1"/>
  <c r="C26" i="11"/>
  <c r="C45" i="11"/>
  <c r="C20" i="11"/>
  <c r="C19" i="11"/>
  <c r="C7" i="11"/>
  <c r="C22" i="11"/>
  <c r="C16" i="11"/>
  <c r="C15" i="11"/>
  <c r="C34" i="11"/>
  <c r="C18" i="11"/>
  <c r="C43" i="11"/>
  <c r="I44" i="15" l="1"/>
  <c r="I33" i="15"/>
  <c r="I88" i="11"/>
  <c r="J57" i="11"/>
  <c r="I36" i="11"/>
  <c r="I32" i="11"/>
  <c r="I28" i="11"/>
  <c r="I24" i="11"/>
  <c r="I20" i="11"/>
  <c r="I16" i="11"/>
  <c r="I12" i="11"/>
  <c r="I8" i="11"/>
  <c r="I44" i="11"/>
  <c r="I35" i="11"/>
  <c r="I31" i="11"/>
  <c r="I27" i="11"/>
  <c r="I23" i="11"/>
  <c r="I15" i="11"/>
  <c r="I11" i="11"/>
  <c r="I43" i="11"/>
  <c r="I34" i="11"/>
  <c r="I30" i="11"/>
  <c r="I26" i="11"/>
  <c r="I22" i="11"/>
  <c r="I18" i="11"/>
  <c r="I14" i="11"/>
  <c r="I10" i="11"/>
  <c r="I46" i="11"/>
  <c r="I37" i="11"/>
  <c r="I33" i="11"/>
  <c r="I29" i="11"/>
  <c r="I25" i="11"/>
  <c r="I21" i="11"/>
  <c r="I17" i="11"/>
  <c r="I13" i="11"/>
  <c r="I9" i="11"/>
  <c r="I45" i="11"/>
  <c r="I7" i="11"/>
  <c r="I19" i="11"/>
  <c r="I52" i="11"/>
  <c r="I53" i="11" s="1"/>
  <c r="F47" i="11"/>
  <c r="F38" i="11"/>
  <c r="C38" i="11"/>
  <c r="C47" i="11"/>
  <c r="C57" i="11" l="1"/>
  <c r="I38" i="11"/>
  <c r="F57" i="11"/>
  <c r="I47" i="11"/>
  <c r="I57" i="11" l="1"/>
  <c r="B66" i="11"/>
  <c r="C62" i="11" l="1"/>
  <c r="C65" i="11"/>
  <c r="C64" i="11"/>
  <c r="C63" i="11"/>
  <c r="C66" i="11" l="1"/>
  <c r="E66" i="11"/>
</calcChain>
</file>

<file path=xl/sharedStrings.xml><?xml version="1.0" encoding="utf-8"?>
<sst xmlns="http://schemas.openxmlformats.org/spreadsheetml/2006/main" count="622" uniqueCount="167">
  <si>
    <t>Garçons</t>
  </si>
  <si>
    <t>Filles</t>
  </si>
  <si>
    <t>Tous</t>
  </si>
  <si>
    <t>Nombre</t>
  </si>
  <si>
    <t>%</t>
  </si>
  <si>
    <t>Moyenne</t>
  </si>
  <si>
    <t>EPREUVES LISTE NATIONALE</t>
  </si>
  <si>
    <t>EPREUVES ACADEMIQUES</t>
  </si>
  <si>
    <t>TOTAL</t>
  </si>
  <si>
    <t>EPREUVES FACULTATIVES CCF</t>
  </si>
  <si>
    <t>EPREUVES PONCTUELLES OBLIGATOIRE</t>
  </si>
  <si>
    <t>EPREUVES FACULTATIVES PONCTUELLES</t>
  </si>
  <si>
    <t>ENSEIGNEMENT DE COMPLEMENT</t>
  </si>
  <si>
    <t>ACADEMIE :</t>
  </si>
  <si>
    <t>3.ACROSPORT</t>
  </si>
  <si>
    <t>3.AEROBIC</t>
  </si>
  <si>
    <t>3.ARTS DU CIRQUE</t>
  </si>
  <si>
    <t>4.BADMINTON SIMPLE</t>
  </si>
  <si>
    <t>4.BASKET-BALL</t>
  </si>
  <si>
    <t>2.COURSE D'ORIENTATION</t>
  </si>
  <si>
    <t>1.COURSE DE DEMI-FOND</t>
  </si>
  <si>
    <t>1.COURSE DE HAIES</t>
  </si>
  <si>
    <t>1.COURSE EN DUREE</t>
  </si>
  <si>
    <t>1.DISQUE</t>
  </si>
  <si>
    <t>2.ESCALADE</t>
  </si>
  <si>
    <t>4.FOOTBALL</t>
  </si>
  <si>
    <t>3.GYMNASTIQUE (SOL ET AGRES)</t>
  </si>
  <si>
    <t>3.GYMNASTIQUE RYTHMIQUE</t>
  </si>
  <si>
    <t>4.HANDBALL</t>
  </si>
  <si>
    <t>4.JUDO</t>
  </si>
  <si>
    <t>1.LANCER DU JAVELOT</t>
  </si>
  <si>
    <t>5.MUSCULATION</t>
  </si>
  <si>
    <t>1.NATATION DE DISTANCE</t>
  </si>
  <si>
    <t>1.NATATION DE VITESSE</t>
  </si>
  <si>
    <t>5.NATATION EN DUREE</t>
  </si>
  <si>
    <t>1.RELAIS VITESSE</t>
  </si>
  <si>
    <t>4.RUGBY</t>
  </si>
  <si>
    <t>1.SAUT EN HAUTEUR</t>
  </si>
  <si>
    <t>1.SAUT EN PENTABOND</t>
  </si>
  <si>
    <t>2.SAUVETAGE</t>
  </si>
  <si>
    <t>4.SAVATE BOXE FRANCAISE</t>
  </si>
  <si>
    <t>5.STEP</t>
  </si>
  <si>
    <t>4.TENNIS TABLE SIMPLE</t>
  </si>
  <si>
    <t>4.VOLLEY-BALL</t>
  </si>
  <si>
    <t>3. ACROSPORT</t>
  </si>
  <si>
    <t>3. ARTS DU CIRQUE</t>
  </si>
  <si>
    <t>4. BADMINTON SIMPLE</t>
  </si>
  <si>
    <t>4. BASKET-BALL</t>
  </si>
  <si>
    <t>2. COURSE D'ORIENTATION</t>
  </si>
  <si>
    <t>1. COURSE DE DEMI-FOND</t>
  </si>
  <si>
    <t>1. COURSE DE HAIES</t>
  </si>
  <si>
    <t>5. COURSE EN DUREE</t>
  </si>
  <si>
    <t>2. ESCALADE</t>
  </si>
  <si>
    <t>4. FOOTBALL</t>
  </si>
  <si>
    <t>3. SAUT DE CHEVAL</t>
  </si>
  <si>
    <t>4. HANDBALL</t>
  </si>
  <si>
    <t>4. JUDO</t>
  </si>
  <si>
    <t>1. LANCER DU JAVELOT</t>
  </si>
  <si>
    <t>5. MUSCULATION</t>
  </si>
  <si>
    <t>4. RUGBY</t>
  </si>
  <si>
    <t>1. SAUT EN PENTABOND</t>
  </si>
  <si>
    <t>4. SAVATE BOXE FRANCAISE</t>
  </si>
  <si>
    <t>5. STEP</t>
  </si>
  <si>
    <t>4. TENNIS TABLE SIMPLE</t>
  </si>
  <si>
    <t>4. VOLLEY-BALL</t>
  </si>
  <si>
    <t>MOYENNES EPREUVES NATIONALES</t>
  </si>
  <si>
    <t xml:space="preserve">ACTIVITES </t>
  </si>
  <si>
    <t>3 DANSE</t>
  </si>
  <si>
    <t>Toutes Epreuves adaptées</t>
  </si>
  <si>
    <t>EPREUVES ADAPTEES Y COMPRIS ACADEMIQUES</t>
  </si>
  <si>
    <t>MOYENNES EPREUVES ADAPTEES</t>
  </si>
  <si>
    <t>3. DANSE (Choregraphie collective)</t>
  </si>
  <si>
    <t>1. COURSE DE RELAIS VITESSE</t>
  </si>
  <si>
    <t>3. GYMNASTIQUE AU SOL</t>
  </si>
  <si>
    <t>1. LANCER DU DISQUE</t>
  </si>
  <si>
    <t>2. NATATION SAUVETAGE</t>
  </si>
  <si>
    <t>1. NATATION DE VITESSE</t>
  </si>
  <si>
    <t>Inaptes Totaux</t>
  </si>
  <si>
    <t>Toutes APSA confondues</t>
  </si>
  <si>
    <t>BAC GT - HNSS</t>
  </si>
  <si>
    <t>BAC GT - JO</t>
  </si>
  <si>
    <t>SHN - HNSS - JO</t>
  </si>
  <si>
    <t>Cas Spécifiques "Note + DI + DI"</t>
  </si>
  <si>
    <t>Note + DI + DI =   Note</t>
  </si>
  <si>
    <t>Note + DI + DI =   DI</t>
  </si>
  <si>
    <t>Moy</t>
  </si>
  <si>
    <t>ENSEIGNEMENT FACULTATIF - BAC GT</t>
  </si>
  <si>
    <t>BAC GT - SHN</t>
  </si>
  <si>
    <t>Contrôle Adapté</t>
  </si>
  <si>
    <t>Protocole standard</t>
  </si>
  <si>
    <t>Répartition des candidats</t>
  </si>
  <si>
    <t>Total candidats</t>
  </si>
  <si>
    <t>Gym/TT</t>
  </si>
  <si>
    <t>3X500 / Badminton</t>
  </si>
  <si>
    <t>3X500 / TT</t>
  </si>
  <si>
    <t>Gym / Badminton</t>
  </si>
  <si>
    <t>Badminton / Sauvetage</t>
  </si>
  <si>
    <t>Natation</t>
  </si>
  <si>
    <t>Judo</t>
  </si>
  <si>
    <t>Tennis</t>
  </si>
  <si>
    <t>EPREUVES PONCTUELLES -  Enseignement obligatoire</t>
  </si>
  <si>
    <t>CCF - Enseignement obligatoire</t>
  </si>
  <si>
    <t>Résultats Académiques</t>
  </si>
  <si>
    <t xml:space="preserve">Total </t>
  </si>
  <si>
    <t>Inaptes Partiels</t>
  </si>
  <si>
    <t>ENSEIGNEMENT FACULTATIF - BAC PRO</t>
  </si>
  <si>
    <t>Concerne les candidats ayant bénéficié d'un protocole adapté (2 épreuves voire 1 seule) validé par les IA-IPR.</t>
  </si>
  <si>
    <t xml:space="preserve">Concerne les candidats qui présentent un certificat d'inaptitude totale à l'année + ceux qui se sont déclarés inaptes au moment de l'inscription à l'examen. </t>
  </si>
  <si>
    <t>Concerne les candidats n'ayant pas bénéficié d'un protocole standard (hors contrôle adapté).</t>
  </si>
  <si>
    <t>Concerne les candidats ayant bénéficié d'un protocole de 3 épreuves (même aménagées).</t>
  </si>
  <si>
    <t>Elèves en situation de handicap</t>
  </si>
  <si>
    <t>Concerne les candidats relevant de la MDPH (avec notification).</t>
  </si>
  <si>
    <t>BAC PRO- SHN</t>
  </si>
  <si>
    <t>BAC PRO - HNSS</t>
  </si>
  <si>
    <t>BAC PRO - JO</t>
  </si>
  <si>
    <t>SOFTBALL</t>
  </si>
  <si>
    <t>COMBINE ATHLETIQUE</t>
  </si>
  <si>
    <t xml:space="preserve">GOLF </t>
  </si>
  <si>
    <t>SKI DE FOND</t>
  </si>
  <si>
    <t>Ski de fond</t>
  </si>
  <si>
    <t>Softball</t>
  </si>
  <si>
    <t>Combiné athlétique</t>
  </si>
  <si>
    <t>Golf</t>
  </si>
  <si>
    <t>Danse</t>
  </si>
  <si>
    <t>GOLF</t>
  </si>
  <si>
    <t xml:space="preserve">SKI DE FOND </t>
  </si>
  <si>
    <t>Voies G et T</t>
  </si>
  <si>
    <t>Total</t>
  </si>
  <si>
    <t>% sur 260 candidats</t>
  </si>
  <si>
    <t>Nombre d'absents :</t>
  </si>
  <si>
    <t>Nombre d'inaptes année :</t>
  </si>
  <si>
    <t>BAC PRO</t>
  </si>
  <si>
    <t>% sur 173 candidats</t>
  </si>
  <si>
    <t>BEP</t>
  </si>
  <si>
    <t>% sur 445 candidats</t>
  </si>
  <si>
    <t xml:space="preserve">CAP-BEP </t>
  </si>
  <si>
    <t>CORMONTAIGNE METZ</t>
  </si>
  <si>
    <t>GEORGES DE LA TOUR NANCY</t>
  </si>
  <si>
    <t>ABSENTS</t>
  </si>
  <si>
    <t>INAPTES</t>
  </si>
  <si>
    <t>% sur 64 candidats</t>
  </si>
  <si>
    <t>MANGIN SARREBOURG</t>
  </si>
  <si>
    <t>BOUTET DE MONTVEL LUNEVILLE</t>
  </si>
  <si>
    <t>CHARLEMAGNE THIONVILLE</t>
  </si>
  <si>
    <t>CLAUDE GELLEE EPINAL</t>
  </si>
  <si>
    <t>DANSE</t>
  </si>
  <si>
    <t>HENRI VOGT COMMERCY</t>
  </si>
  <si>
    <t>EMMANUEL HERE LAXOU</t>
  </si>
  <si>
    <t>J-A MARGUERITTE VERDUN</t>
  </si>
  <si>
    <t>SAINT-ANNE VERDUN</t>
  </si>
  <si>
    <t>SAINT-EXUPERY FAMECK</t>
  </si>
  <si>
    <t>LOUIS LAPICQUE EPINAL</t>
  </si>
  <si>
    <t>PIERRE-MENDES-FRANCE EPINAL</t>
  </si>
  <si>
    <t>G. DE LA TOUR NANCY</t>
  </si>
  <si>
    <t>P. DE COUBERTIN NANCY</t>
  </si>
  <si>
    <t>CH. DE FOUCAUD NANCY</t>
  </si>
  <si>
    <t>POINCARE BAR-LE-DUC</t>
  </si>
  <si>
    <t>H. NOMINE SARREGUMINES</t>
  </si>
  <si>
    <t>INSTITUT DE LA SALLE METZ</t>
  </si>
  <si>
    <t>G. BAUMONT ST-DIE</t>
  </si>
  <si>
    <t>LYCÉE AGRICOLE MALZEVILLE</t>
  </si>
  <si>
    <t>ST-DOMINIQUE NANCY</t>
  </si>
  <si>
    <t>ST-LOUIS BAR-LE-DUC</t>
  </si>
  <si>
    <t>A. KASTLER STENAY</t>
  </si>
  <si>
    <t>SAINT-PIERRE-CHANEL THIONVILLE</t>
  </si>
  <si>
    <t>LA HAIE GRISELLE GERARDMER</t>
  </si>
  <si>
    <t>ST-JOSEPH EPINAL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</si>
</sst>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0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b/>
      <sz val="9"/>
      <color indexed="12"/>
      <name val="Times New Roman"/>
      <family val="1"/>
    </font>
    <font>
      <b/>
      <sz val="9"/>
      <color rgb="FFFF000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/>
  </cellStyleXfs>
  <cellXfs count="318">
    <xf numFmtId="0" fontId="0" fillId="0" borderId="0" xfId="0">
      <alignment vertical="center"/>
    </xf>
    <xf numFmtId="1" fontId="4" fillId="0" borderId="12" xfId="0" applyNumberFormat="1" applyFont="1" applyBorder="1" applyAlignment="1" applyProtection="1">
      <alignment horizontal="center" vertical="center"/>
      <protection locked="0"/>
    </xf>
    <xf numFmtId="1" fontId="4" fillId="0" borderId="16" xfId="0" applyNumberFormat="1" applyFont="1" applyBorder="1" applyAlignment="1" applyProtection="1">
      <alignment horizontal="center" vertical="center"/>
      <protection locked="0"/>
    </xf>
    <xf numFmtId="1" fontId="4" fillId="0" borderId="6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 vertical="center"/>
      <protection locked="0"/>
    </xf>
    <xf numFmtId="2" fontId="4" fillId="0" borderId="17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center" vertical="center"/>
      <protection locked="0"/>
    </xf>
    <xf numFmtId="2" fontId="4" fillId="0" borderId="8" xfId="0" applyNumberFormat="1" applyFont="1" applyBorder="1" applyAlignment="1" applyProtection="1">
      <alignment horizontal="center" vertical="center"/>
      <protection locked="0"/>
    </xf>
    <xf numFmtId="1" fontId="5" fillId="0" borderId="6" xfId="0" applyNumberFormat="1" applyFont="1" applyBorder="1" applyAlignment="1" applyProtection="1">
      <alignment horizontal="center" vertical="center"/>
      <protection locked="0"/>
    </xf>
    <xf numFmtId="2" fontId="5" fillId="0" borderId="18" xfId="0" applyNumberFormat="1" applyFont="1" applyBorder="1" applyAlignment="1" applyProtection="1">
      <alignment horizontal="center" vertical="center"/>
      <protection locked="0"/>
    </xf>
    <xf numFmtId="2" fontId="5" fillId="0" borderId="9" xfId="0" applyNumberFormat="1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1" fontId="4" fillId="0" borderId="36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2" fontId="4" fillId="0" borderId="37" xfId="0" applyNumberFormat="1" applyFont="1" applyBorder="1" applyAlignment="1" applyProtection="1">
      <alignment horizontal="center" vertical="center"/>
      <protection locked="0"/>
    </xf>
    <xf numFmtId="1" fontId="5" fillId="0" borderId="36" xfId="0" applyNumberFormat="1" applyFont="1" applyBorder="1" applyAlignment="1" applyProtection="1">
      <alignment horizontal="center" vertical="center"/>
      <protection locked="0"/>
    </xf>
    <xf numFmtId="2" fontId="5" fillId="0" borderId="38" xfId="0" applyNumberFormat="1" applyFont="1" applyBorder="1" applyAlignment="1" applyProtection="1">
      <alignment horizontal="center" vertical="center"/>
      <protection locked="0"/>
    </xf>
    <xf numFmtId="1" fontId="4" fillId="0" borderId="31" xfId="0" applyNumberFormat="1" applyFont="1" applyBorder="1" applyAlignment="1" applyProtection="1">
      <alignment horizontal="center" vertical="center"/>
      <protection locked="0"/>
    </xf>
    <xf numFmtId="2" fontId="4" fillId="0" borderId="32" xfId="0" applyNumberFormat="1" applyFont="1" applyBorder="1" applyAlignment="1" applyProtection="1">
      <alignment horizontal="center" vertical="center"/>
      <protection locked="0"/>
    </xf>
    <xf numFmtId="1" fontId="4" fillId="0" borderId="45" xfId="0" applyNumberFormat="1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2" fontId="4" fillId="0" borderId="46" xfId="0" applyNumberFormat="1" applyFont="1" applyBorder="1" applyAlignment="1" applyProtection="1">
      <alignment horizontal="center" vertical="center"/>
      <protection locked="0"/>
    </xf>
    <xf numFmtId="1" fontId="5" fillId="0" borderId="45" xfId="0" applyNumberFormat="1" applyFont="1" applyBorder="1" applyAlignment="1" applyProtection="1">
      <alignment horizontal="center" vertical="center"/>
      <protection locked="0"/>
    </xf>
    <xf numFmtId="2" fontId="5" fillId="0" borderId="47" xfId="0" applyNumberFormat="1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5" borderId="23" xfId="0" applyFont="1" applyFill="1" applyBorder="1" applyAlignment="1" applyProtection="1"/>
    <xf numFmtId="0" fontId="3" fillId="5" borderId="24" xfId="0" applyFont="1" applyFill="1" applyBorder="1" applyAlignment="1" applyProtection="1"/>
    <xf numFmtId="0" fontId="3" fillId="0" borderId="0" xfId="0" applyFont="1" applyProtection="1">
      <alignment vertical="center"/>
    </xf>
    <xf numFmtId="0" fontId="7" fillId="5" borderId="36" xfId="0" applyFont="1" applyFill="1" applyBorder="1" applyAlignment="1" applyProtection="1">
      <alignment horizontal="center"/>
    </xf>
    <xf numFmtId="0" fontId="7" fillId="5" borderId="39" xfId="0" applyFont="1" applyFill="1" applyBorder="1" applyAlignment="1" applyProtection="1">
      <alignment horizontal="center"/>
    </xf>
    <xf numFmtId="0" fontId="7" fillId="5" borderId="37" xfId="0" applyFont="1" applyFill="1" applyBorder="1" applyAlignment="1" applyProtection="1">
      <alignment horizontal="center"/>
    </xf>
    <xf numFmtId="0" fontId="8" fillId="5" borderId="36" xfId="0" applyFont="1" applyFill="1" applyBorder="1" applyAlignment="1" applyProtection="1">
      <alignment horizontal="center"/>
    </xf>
    <xf numFmtId="0" fontId="8" fillId="5" borderId="39" xfId="0" applyFont="1" applyFill="1" applyBorder="1" applyAlignment="1" applyProtection="1">
      <alignment horizontal="center"/>
    </xf>
    <xf numFmtId="0" fontId="8" fillId="5" borderId="38" xfId="0" applyFont="1" applyFill="1" applyBorder="1" applyAlignment="1" applyProtection="1">
      <alignment horizontal="center"/>
    </xf>
    <xf numFmtId="0" fontId="9" fillId="5" borderId="37" xfId="0" applyFont="1" applyFill="1" applyBorder="1" applyAlignment="1" applyProtection="1">
      <alignment horizontal="center"/>
    </xf>
    <xf numFmtId="0" fontId="9" fillId="5" borderId="39" xfId="0" applyFont="1" applyFill="1" applyBorder="1" applyAlignment="1" applyProtection="1">
      <alignment horizontal="center"/>
    </xf>
    <xf numFmtId="0" fontId="9" fillId="5" borderId="38" xfId="0" applyFont="1" applyFill="1" applyBorder="1" applyAlignment="1" applyProtection="1">
      <alignment horizontal="center"/>
    </xf>
    <xf numFmtId="0" fontId="7" fillId="2" borderId="24" xfId="0" applyFont="1" applyFill="1" applyBorder="1" applyAlignment="1" applyProtection="1">
      <alignment horizontal="center"/>
    </xf>
    <xf numFmtId="0" fontId="8" fillId="2" borderId="24" xfId="0" applyFont="1" applyFill="1" applyBorder="1" applyAlignment="1" applyProtection="1">
      <alignment horizontal="center"/>
    </xf>
    <xf numFmtId="0" fontId="9" fillId="2" borderId="24" xfId="0" applyFont="1" applyFill="1" applyBorder="1" applyAlignment="1" applyProtection="1">
      <alignment horizontal="center"/>
    </xf>
    <xf numFmtId="0" fontId="9" fillId="2" borderId="30" xfId="0" applyFont="1" applyFill="1" applyBorder="1" applyAlignment="1" applyProtection="1">
      <alignment horizontal="center"/>
    </xf>
    <xf numFmtId="0" fontId="10" fillId="0" borderId="49" xfId="0" applyFont="1" applyFill="1" applyBorder="1" applyAlignment="1" applyProtection="1">
      <alignment vertical="center"/>
    </xf>
    <xf numFmtId="10" fontId="5" fillId="5" borderId="13" xfId="0" applyNumberFormat="1" applyFont="1" applyFill="1" applyBorder="1" applyAlignment="1" applyProtection="1">
      <alignment horizontal="center" vertical="center"/>
    </xf>
    <xf numFmtId="1" fontId="6" fillId="5" borderId="10" xfId="0" applyNumberFormat="1" applyFont="1" applyFill="1" applyBorder="1" applyAlignment="1" applyProtection="1">
      <alignment horizontal="center" vertical="center"/>
    </xf>
    <xf numFmtId="10" fontId="6" fillId="5" borderId="13" xfId="0" applyNumberFormat="1" applyFont="1" applyFill="1" applyBorder="1" applyAlignment="1" applyProtection="1">
      <alignment horizontal="center" vertical="center"/>
    </xf>
    <xf numFmtId="2" fontId="6" fillId="5" borderId="11" xfId="0" applyNumberFormat="1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vertical="center"/>
    </xf>
    <xf numFmtId="10" fontId="5" fillId="5" borderId="42" xfId="0" applyNumberFormat="1" applyFont="1" applyFill="1" applyBorder="1" applyAlignment="1" applyProtection="1">
      <alignment horizontal="center" vertical="center"/>
    </xf>
    <xf numFmtId="1" fontId="6" fillId="5" borderId="43" xfId="0" applyNumberFormat="1" applyFont="1" applyFill="1" applyBorder="1" applyAlignment="1" applyProtection="1">
      <alignment horizontal="center" vertical="center"/>
    </xf>
    <xf numFmtId="10" fontId="6" fillId="5" borderId="42" xfId="0" applyNumberFormat="1" applyFont="1" applyFill="1" applyBorder="1" applyAlignment="1" applyProtection="1">
      <alignment horizontal="center" vertical="center"/>
    </xf>
    <xf numFmtId="2" fontId="6" fillId="5" borderId="44" xfId="0" applyNumberFormat="1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vertical="center"/>
    </xf>
    <xf numFmtId="10" fontId="4" fillId="5" borderId="19" xfId="0" applyNumberFormat="1" applyFont="1" applyFill="1" applyBorder="1" applyAlignment="1" applyProtection="1">
      <alignment horizontal="center" vertical="center"/>
    </xf>
    <xf numFmtId="10" fontId="5" fillId="5" borderId="19" xfId="0" applyNumberFormat="1" applyFont="1" applyFill="1" applyBorder="1" applyAlignment="1" applyProtection="1">
      <alignment horizontal="center" vertical="center"/>
    </xf>
    <xf numFmtId="1" fontId="6" fillId="5" borderId="14" xfId="0" applyNumberFormat="1" applyFont="1" applyFill="1" applyBorder="1" applyAlignment="1" applyProtection="1">
      <alignment horizontal="center" vertical="center"/>
    </xf>
    <xf numFmtId="10" fontId="6" fillId="5" borderId="19" xfId="0" applyNumberFormat="1" applyFont="1" applyFill="1" applyBorder="1" applyAlignment="1" applyProtection="1">
      <alignment horizontal="center" vertical="center"/>
    </xf>
    <xf numFmtId="2" fontId="6" fillId="5" borderId="15" xfId="0" applyNumberFormat="1" applyFont="1" applyFill="1" applyBorder="1" applyAlignment="1" applyProtection="1">
      <alignment horizontal="center" vertical="center"/>
    </xf>
    <xf numFmtId="0" fontId="10" fillId="0" borderId="20" xfId="0" applyFont="1" applyFill="1" applyBorder="1" applyAlignment="1" applyProtection="1">
      <alignment vertical="center"/>
    </xf>
    <xf numFmtId="1" fontId="6" fillId="5" borderId="21" xfId="0" applyNumberFormat="1" applyFont="1" applyFill="1" applyBorder="1" applyAlignment="1" applyProtection="1">
      <alignment horizontal="center" vertical="center"/>
    </xf>
    <xf numFmtId="10" fontId="6" fillId="5" borderId="7" xfId="0" applyNumberFormat="1" applyFont="1" applyFill="1" applyBorder="1" applyAlignment="1" applyProtection="1">
      <alignment horizontal="center" vertical="center"/>
    </xf>
    <xf numFmtId="2" fontId="6" fillId="5" borderId="22" xfId="0" applyNumberFormat="1" applyFont="1" applyFill="1" applyBorder="1" applyAlignment="1" applyProtection="1">
      <alignment horizontal="center" vertical="center"/>
    </xf>
    <xf numFmtId="0" fontId="13" fillId="2" borderId="23" xfId="0" applyFont="1" applyFill="1" applyBorder="1" applyAlignment="1" applyProtection="1">
      <alignment horizontal="center" vertical="center"/>
    </xf>
    <xf numFmtId="1" fontId="4" fillId="2" borderId="25" xfId="0" applyNumberFormat="1" applyFont="1" applyFill="1" applyBorder="1" applyAlignment="1" applyProtection="1">
      <alignment horizontal="center" vertical="center"/>
    </xf>
    <xf numFmtId="10" fontId="4" fillId="2" borderId="26" xfId="0" applyNumberFormat="1" applyFont="1" applyFill="1" applyBorder="1" applyAlignment="1" applyProtection="1">
      <alignment horizontal="center" vertical="center"/>
    </xf>
    <xf numFmtId="2" fontId="4" fillId="2" borderId="27" xfId="0" applyNumberFormat="1" applyFont="1" applyFill="1" applyBorder="1" applyAlignment="1" applyProtection="1">
      <alignment horizontal="center" vertical="center"/>
    </xf>
    <xf numFmtId="1" fontId="11" fillId="2" borderId="28" xfId="0" applyNumberFormat="1" applyFont="1" applyFill="1" applyBorder="1" applyAlignment="1" applyProtection="1">
      <alignment horizontal="center" vertical="center"/>
    </xf>
    <xf numFmtId="10" fontId="11" fillId="2" borderId="26" xfId="0" applyNumberFormat="1" applyFont="1" applyFill="1" applyBorder="1" applyAlignment="1" applyProtection="1">
      <alignment horizontal="center" vertical="center"/>
    </xf>
    <xf numFmtId="2" fontId="11" fillId="2" borderId="29" xfId="0" applyNumberFormat="1" applyFont="1" applyFill="1" applyBorder="1" applyAlignment="1" applyProtection="1">
      <alignment horizontal="center" vertical="center"/>
    </xf>
    <xf numFmtId="1" fontId="6" fillId="2" borderId="25" xfId="0" applyNumberFormat="1" applyFont="1" applyFill="1" applyBorder="1" applyAlignment="1" applyProtection="1">
      <alignment horizontal="center" vertical="center"/>
    </xf>
    <xf numFmtId="10" fontId="6" fillId="2" borderId="26" xfId="0" applyNumberFormat="1" applyFont="1" applyFill="1" applyBorder="1" applyAlignment="1" applyProtection="1">
      <alignment horizontal="center" vertical="center"/>
    </xf>
    <xf numFmtId="2" fontId="6" fillId="2" borderId="27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1" fontId="4" fillId="3" borderId="25" xfId="0" applyNumberFormat="1" applyFont="1" applyFill="1" applyBorder="1" applyAlignment="1" applyProtection="1">
      <alignment horizontal="center" vertical="center"/>
    </xf>
    <xf numFmtId="10" fontId="4" fillId="3" borderId="26" xfId="0" applyNumberFormat="1" applyFont="1" applyFill="1" applyBorder="1" applyAlignment="1" applyProtection="1">
      <alignment horizontal="center" vertical="center"/>
    </xf>
    <xf numFmtId="2" fontId="4" fillId="3" borderId="29" xfId="0" applyNumberFormat="1" applyFont="1" applyFill="1" applyBorder="1" applyAlignment="1" applyProtection="1">
      <alignment horizontal="center" vertical="center"/>
    </xf>
    <xf numFmtId="1" fontId="11" fillId="3" borderId="25" xfId="0" applyNumberFormat="1" applyFont="1" applyFill="1" applyBorder="1" applyAlignment="1" applyProtection="1">
      <alignment horizontal="center"/>
    </xf>
    <xf numFmtId="10" fontId="11" fillId="3" borderId="26" xfId="0" applyNumberFormat="1" applyFont="1" applyFill="1" applyBorder="1" applyAlignment="1" applyProtection="1">
      <alignment horizontal="center"/>
    </xf>
    <xf numFmtId="2" fontId="11" fillId="3" borderId="29" xfId="0" applyNumberFormat="1" applyFont="1" applyFill="1" applyBorder="1" applyAlignment="1" applyProtection="1">
      <alignment horizontal="center"/>
    </xf>
    <xf numFmtId="1" fontId="6" fillId="3" borderId="25" xfId="0" applyNumberFormat="1" applyFont="1" applyFill="1" applyBorder="1" applyAlignment="1" applyProtection="1">
      <alignment horizontal="center"/>
    </xf>
    <xf numFmtId="10" fontId="6" fillId="3" borderId="26" xfId="0" applyNumberFormat="1" applyFont="1" applyFill="1" applyBorder="1" applyAlignment="1" applyProtection="1">
      <alignment horizontal="center"/>
    </xf>
    <xf numFmtId="2" fontId="6" fillId="3" borderId="27" xfId="0" applyNumberFormat="1" applyFont="1" applyFill="1" applyBorder="1" applyAlignment="1" applyProtection="1">
      <alignment horizontal="center"/>
    </xf>
    <xf numFmtId="0" fontId="9" fillId="7" borderId="23" xfId="0" applyFont="1" applyFill="1" applyBorder="1" applyAlignment="1" applyProtection="1">
      <alignment horizontal="center" vertical="center"/>
    </xf>
    <xf numFmtId="1" fontId="7" fillId="7" borderId="25" xfId="0" applyNumberFormat="1" applyFont="1" applyFill="1" applyBorder="1" applyAlignment="1" applyProtection="1">
      <alignment horizontal="center" vertical="center"/>
    </xf>
    <xf numFmtId="10" fontId="7" fillId="7" borderId="26" xfId="0" applyNumberFormat="1" applyFont="1" applyFill="1" applyBorder="1" applyAlignment="1" applyProtection="1">
      <alignment horizontal="center" vertical="center"/>
    </xf>
    <xf numFmtId="2" fontId="7" fillId="7" borderId="29" xfId="0" applyNumberFormat="1" applyFont="1" applyFill="1" applyBorder="1" applyAlignment="1" applyProtection="1">
      <alignment horizontal="center" vertical="center"/>
    </xf>
    <xf numFmtId="1" fontId="14" fillId="7" borderId="25" xfId="0" applyNumberFormat="1" applyFont="1" applyFill="1" applyBorder="1" applyAlignment="1" applyProtection="1">
      <alignment horizontal="center"/>
    </xf>
    <xf numFmtId="10" fontId="14" fillId="7" borderId="26" xfId="0" applyNumberFormat="1" applyFont="1" applyFill="1" applyBorder="1" applyAlignment="1" applyProtection="1">
      <alignment horizontal="center"/>
    </xf>
    <xf numFmtId="2" fontId="14" fillId="7" borderId="29" xfId="0" applyNumberFormat="1" applyFont="1" applyFill="1" applyBorder="1" applyAlignment="1" applyProtection="1">
      <alignment horizontal="center"/>
    </xf>
    <xf numFmtId="1" fontId="9" fillId="7" borderId="25" xfId="0" applyNumberFormat="1" applyFont="1" applyFill="1" applyBorder="1" applyAlignment="1" applyProtection="1">
      <alignment horizontal="center"/>
    </xf>
    <xf numFmtId="10" fontId="9" fillId="7" borderId="26" xfId="0" applyNumberFormat="1" applyFont="1" applyFill="1" applyBorder="1" applyAlignment="1" applyProtection="1">
      <alignment horizontal="center"/>
    </xf>
    <xf numFmtId="2" fontId="9" fillId="7" borderId="27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wrapText="1"/>
    </xf>
    <xf numFmtId="0" fontId="2" fillId="0" borderId="5" xfId="0" applyFont="1" applyBorder="1" applyAlignment="1" applyProtection="1">
      <alignment wrapText="1"/>
    </xf>
    <xf numFmtId="0" fontId="7" fillId="5" borderId="6" xfId="0" applyFont="1" applyFill="1" applyBorder="1" applyAlignment="1" applyProtection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8" xfId="0" applyFont="1" applyFill="1" applyBorder="1" applyAlignment="1" applyProtection="1">
      <alignment horizontal="center"/>
    </xf>
    <xf numFmtId="0" fontId="8" fillId="5" borderId="6" xfId="0" applyFont="1" applyFill="1" applyBorder="1" applyAlignment="1" applyProtection="1">
      <alignment horizontal="center"/>
    </xf>
    <xf numFmtId="0" fontId="8" fillId="5" borderId="7" xfId="0" applyFont="1" applyFill="1" applyBorder="1" applyAlignment="1" applyProtection="1">
      <alignment horizontal="center"/>
    </xf>
    <xf numFmtId="0" fontId="8" fillId="5" borderId="9" xfId="0" applyFont="1" applyFill="1" applyBorder="1" applyAlignment="1" applyProtection="1">
      <alignment horizontal="center"/>
    </xf>
    <xf numFmtId="0" fontId="9" fillId="5" borderId="8" xfId="0" applyFont="1" applyFill="1" applyBorder="1" applyAlignment="1" applyProtection="1">
      <alignment horizontal="center"/>
    </xf>
    <xf numFmtId="0" fontId="9" fillId="5" borderId="7" xfId="0" applyFont="1" applyFill="1" applyBorder="1" applyAlignment="1" applyProtection="1">
      <alignment horizontal="center"/>
    </xf>
    <xf numFmtId="0" fontId="9" fillId="5" borderId="9" xfId="0" applyFont="1" applyFill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 vertical="center"/>
    </xf>
    <xf numFmtId="0" fontId="3" fillId="5" borderId="23" xfId="0" applyFont="1" applyFill="1" applyBorder="1" applyAlignment="1" applyProtection="1">
      <alignment horizontal="center" vertical="center"/>
    </xf>
    <xf numFmtId="1" fontId="4" fillId="5" borderId="23" xfId="0" applyNumberFormat="1" applyFont="1" applyFill="1" applyBorder="1" applyAlignment="1" applyProtection="1">
      <alignment horizontal="center" vertical="center"/>
    </xf>
    <xf numFmtId="10" fontId="4" fillId="5" borderId="26" xfId="0" applyNumberFormat="1" applyFont="1" applyFill="1" applyBorder="1" applyAlignment="1" applyProtection="1">
      <alignment horizontal="center" vertical="center"/>
    </xf>
    <xf numFmtId="2" fontId="4" fillId="5" borderId="24" xfId="0" applyNumberFormat="1" applyFont="1" applyFill="1" applyBorder="1" applyAlignment="1" applyProtection="1">
      <alignment horizontal="center" vertical="center"/>
    </xf>
    <xf numFmtId="0" fontId="7" fillId="6" borderId="6" xfId="0" applyFont="1" applyFill="1" applyBorder="1" applyAlignment="1" applyProtection="1">
      <alignment horizontal="center"/>
    </xf>
    <xf numFmtId="0" fontId="7" fillId="6" borderId="7" xfId="0" applyFont="1" applyFill="1" applyBorder="1" applyAlignment="1" applyProtection="1">
      <alignment horizontal="center"/>
    </xf>
    <xf numFmtId="0" fontId="7" fillId="6" borderId="8" xfId="0" applyFont="1" applyFill="1" applyBorder="1" applyAlignment="1" applyProtection="1">
      <alignment horizontal="center"/>
    </xf>
    <xf numFmtId="0" fontId="8" fillId="6" borderId="6" xfId="0" applyFont="1" applyFill="1" applyBorder="1" applyAlignment="1" applyProtection="1">
      <alignment horizontal="center"/>
    </xf>
    <xf numFmtId="0" fontId="8" fillId="6" borderId="7" xfId="0" applyFont="1" applyFill="1" applyBorder="1" applyAlignment="1" applyProtection="1">
      <alignment horizontal="center"/>
    </xf>
    <xf numFmtId="0" fontId="8" fillId="6" borderId="9" xfId="0" applyFont="1" applyFill="1" applyBorder="1" applyAlignment="1" applyProtection="1">
      <alignment horizontal="center"/>
    </xf>
    <xf numFmtId="0" fontId="9" fillId="6" borderId="8" xfId="0" applyFont="1" applyFill="1" applyBorder="1" applyAlignment="1" applyProtection="1">
      <alignment horizontal="center"/>
    </xf>
    <xf numFmtId="0" fontId="9" fillId="6" borderId="7" xfId="0" applyFont="1" applyFill="1" applyBorder="1" applyAlignment="1" applyProtection="1">
      <alignment horizontal="center"/>
    </xf>
    <xf numFmtId="0" fontId="9" fillId="6" borderId="9" xfId="0" applyFont="1" applyFill="1" applyBorder="1" applyAlignment="1" applyProtection="1">
      <alignment horizontal="center"/>
    </xf>
    <xf numFmtId="0" fontId="7" fillId="4" borderId="24" xfId="0" applyFont="1" applyFill="1" applyBorder="1" applyAlignment="1" applyProtection="1">
      <alignment horizontal="center"/>
    </xf>
    <xf numFmtId="0" fontId="8" fillId="4" borderId="24" xfId="0" applyFont="1" applyFill="1" applyBorder="1" applyAlignment="1" applyProtection="1">
      <alignment horizontal="center"/>
    </xf>
    <xf numFmtId="0" fontId="9" fillId="4" borderId="24" xfId="0" applyFont="1" applyFill="1" applyBorder="1" applyAlignment="1" applyProtection="1">
      <alignment horizontal="center"/>
    </xf>
    <xf numFmtId="0" fontId="9" fillId="4" borderId="30" xfId="0" applyFont="1" applyFill="1" applyBorder="1" applyAlignment="1" applyProtection="1">
      <alignment horizontal="center"/>
    </xf>
    <xf numFmtId="0" fontId="3" fillId="6" borderId="31" xfId="0" applyFont="1" applyFill="1" applyBorder="1" applyAlignment="1" applyProtection="1">
      <alignment horizontal="center" vertical="center"/>
    </xf>
    <xf numFmtId="10" fontId="4" fillId="6" borderId="13" xfId="0" applyNumberFormat="1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center" vertical="center"/>
    </xf>
    <xf numFmtId="10" fontId="4" fillId="6" borderId="19" xfId="0" applyNumberFormat="1" applyFont="1" applyFill="1" applyBorder="1" applyAlignment="1" applyProtection="1">
      <alignment horizontal="center" vertical="center"/>
    </xf>
    <xf numFmtId="10" fontId="5" fillId="6" borderId="19" xfId="0" applyNumberFormat="1" applyFont="1" applyFill="1" applyBorder="1" applyAlignment="1" applyProtection="1">
      <alignment horizontal="center" vertical="center"/>
    </xf>
    <xf numFmtId="1" fontId="6" fillId="6" borderId="14" xfId="0" applyNumberFormat="1" applyFont="1" applyFill="1" applyBorder="1" applyAlignment="1" applyProtection="1">
      <alignment horizontal="center" vertical="center"/>
    </xf>
    <xf numFmtId="10" fontId="6" fillId="6" borderId="19" xfId="0" applyNumberFormat="1" applyFont="1" applyFill="1" applyBorder="1" applyAlignment="1" applyProtection="1">
      <alignment horizontal="center" vertical="center"/>
    </xf>
    <xf numFmtId="2" fontId="6" fillId="6" borderId="15" xfId="0" applyNumberFormat="1" applyFont="1" applyFill="1" applyBorder="1" applyAlignment="1" applyProtection="1">
      <alignment horizontal="center" vertical="center"/>
    </xf>
    <xf numFmtId="0" fontId="3" fillId="6" borderId="6" xfId="0" applyFont="1" applyFill="1" applyBorder="1" applyAlignment="1" applyProtection="1">
      <alignment horizontal="center" vertical="center"/>
    </xf>
    <xf numFmtId="10" fontId="4" fillId="6" borderId="7" xfId="0" applyNumberFormat="1" applyFont="1" applyFill="1" applyBorder="1" applyAlignment="1" applyProtection="1">
      <alignment horizontal="center" vertical="center"/>
    </xf>
    <xf numFmtId="10" fontId="5" fillId="6" borderId="7" xfId="0" applyNumberFormat="1" applyFont="1" applyFill="1" applyBorder="1" applyAlignment="1" applyProtection="1">
      <alignment horizontal="center" vertical="center"/>
    </xf>
    <xf numFmtId="10" fontId="6" fillId="6" borderId="7" xfId="0" applyNumberFormat="1" applyFont="1" applyFill="1" applyBorder="1" applyAlignment="1" applyProtection="1">
      <alignment horizontal="center" vertical="center"/>
    </xf>
    <xf numFmtId="2" fontId="6" fillId="6" borderId="22" xfId="0" applyNumberFormat="1" applyFont="1" applyFill="1" applyBorder="1" applyAlignment="1" applyProtection="1">
      <alignment horizontal="center" vertical="center"/>
    </xf>
    <xf numFmtId="0" fontId="3" fillId="6" borderId="23" xfId="0" applyFont="1" applyFill="1" applyBorder="1" applyAlignment="1" applyProtection="1">
      <alignment horizontal="center" vertical="center"/>
    </xf>
    <xf numFmtId="1" fontId="4" fillId="6" borderId="23" xfId="0" applyNumberFormat="1" applyFont="1" applyFill="1" applyBorder="1" applyAlignment="1" applyProtection="1">
      <alignment horizontal="center" vertical="center"/>
    </xf>
    <xf numFmtId="10" fontId="4" fillId="6" borderId="26" xfId="0" applyNumberFormat="1" applyFont="1" applyFill="1" applyBorder="1" applyAlignment="1" applyProtection="1">
      <alignment horizontal="center" vertical="center"/>
    </xf>
    <xf numFmtId="2" fontId="4" fillId="6" borderId="24" xfId="0" applyNumberFormat="1" applyFont="1" applyFill="1" applyBorder="1" applyAlignment="1" applyProtection="1">
      <alignment horizontal="center" vertical="center"/>
    </xf>
    <xf numFmtId="2" fontId="4" fillId="6" borderId="27" xfId="0" applyNumberFormat="1" applyFont="1" applyFill="1" applyBorder="1" applyAlignment="1" applyProtection="1">
      <alignment horizontal="center" vertical="center"/>
    </xf>
    <xf numFmtId="0" fontId="6" fillId="4" borderId="24" xfId="0" applyFont="1" applyFill="1" applyBorder="1" applyAlignment="1" applyProtection="1">
      <alignment vertical="center"/>
    </xf>
    <xf numFmtId="10" fontId="4" fillId="6" borderId="42" xfId="0" applyNumberFormat="1" applyFont="1" applyFill="1" applyBorder="1" applyAlignment="1" applyProtection="1">
      <alignment horizontal="center" vertical="center"/>
    </xf>
    <xf numFmtId="1" fontId="6" fillId="6" borderId="43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6" fillId="2" borderId="24" xfId="0" applyFont="1" applyFill="1" applyBorder="1" applyAlignment="1" applyProtection="1">
      <alignment vertical="center"/>
    </xf>
    <xf numFmtId="0" fontId="3" fillId="0" borderId="0" xfId="0" applyFont="1" applyBorder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 applyProtection="1">
      <alignment horizontal="center" vertical="center"/>
      <protection locked="0"/>
    </xf>
    <xf numFmtId="1" fontId="5" fillId="0" borderId="0" xfId="0" applyNumberFormat="1" applyFont="1" applyBorder="1" applyAlignment="1" applyProtection="1">
      <alignment horizontal="center" vertical="center"/>
      <protection locked="0"/>
    </xf>
    <xf numFmtId="2" fontId="5" fillId="0" borderId="0" xfId="0" applyNumberFormat="1" applyFont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</xf>
    <xf numFmtId="2" fontId="4" fillId="0" borderId="3" xfId="0" applyNumberFormat="1" applyFont="1" applyBorder="1" applyAlignment="1" applyProtection="1">
      <alignment horizontal="center" vertical="center"/>
      <protection locked="0"/>
    </xf>
    <xf numFmtId="1" fontId="5" fillId="0" borderId="2" xfId="0" applyNumberFormat="1" applyFont="1" applyBorder="1" applyAlignment="1" applyProtection="1">
      <alignment horizontal="center" vertical="center"/>
      <protection locked="0"/>
    </xf>
    <xf numFmtId="2" fontId="4" fillId="0" borderId="50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2" fontId="5" fillId="0" borderId="4" xfId="0" applyNumberFormat="1" applyFont="1" applyBorder="1" applyAlignment="1" applyProtection="1">
      <alignment horizontal="center" vertical="center"/>
      <protection locked="0"/>
    </xf>
    <xf numFmtId="2" fontId="5" fillId="0" borderId="15" xfId="0" applyNumberFormat="1" applyFont="1" applyBorder="1" applyAlignment="1" applyProtection="1">
      <alignment horizontal="center" vertical="center"/>
      <protection locked="0"/>
    </xf>
    <xf numFmtId="0" fontId="13" fillId="0" borderId="35" xfId="0" applyFont="1" applyFill="1" applyBorder="1" applyAlignment="1" applyProtection="1">
      <alignment vertical="center"/>
    </xf>
    <xf numFmtId="0" fontId="7" fillId="5" borderId="6" xfId="0" applyFont="1" applyFill="1" applyBorder="1" applyAlignment="1" applyProtection="1">
      <alignment horizontal="center" vertical="center"/>
    </xf>
    <xf numFmtId="0" fontId="7" fillId="5" borderId="7" xfId="0" applyFont="1" applyFill="1" applyBorder="1" applyAlignment="1" applyProtection="1">
      <alignment horizontal="center" vertical="center"/>
    </xf>
    <xf numFmtId="0" fontId="8" fillId="5" borderId="6" xfId="0" applyFont="1" applyFill="1" applyBorder="1" applyAlignment="1" applyProtection="1">
      <alignment horizontal="center" vertical="center"/>
    </xf>
    <xf numFmtId="0" fontId="8" fillId="5" borderId="22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8" borderId="34" xfId="0" applyFont="1" applyFill="1" applyBorder="1" applyAlignment="1" applyProtection="1">
      <alignment horizontal="center" vertical="center"/>
      <protection locked="0"/>
    </xf>
    <xf numFmtId="0" fontId="13" fillId="0" borderId="51" xfId="0" applyFont="1" applyFill="1" applyBorder="1" applyAlignment="1" applyProtection="1">
      <alignment vertical="center"/>
    </xf>
    <xf numFmtId="0" fontId="13" fillId="0" borderId="52" xfId="0" applyFont="1" applyFill="1" applyBorder="1" applyAlignment="1" applyProtection="1">
      <alignment horizontal="left" vertical="center"/>
    </xf>
    <xf numFmtId="1" fontId="5" fillId="0" borderId="20" xfId="0" applyNumberFormat="1" applyFont="1" applyBorder="1" applyAlignment="1" applyProtection="1">
      <alignment horizontal="center" vertical="center"/>
      <protection locked="0"/>
    </xf>
    <xf numFmtId="0" fontId="9" fillId="5" borderId="6" xfId="0" applyFont="1" applyFill="1" applyBorder="1" applyAlignment="1" applyProtection="1">
      <alignment horizontal="center" vertical="center"/>
    </xf>
    <xf numFmtId="0" fontId="9" fillId="5" borderId="22" xfId="0" applyFont="1" applyFill="1" applyBorder="1" applyAlignment="1" applyProtection="1">
      <alignment horizontal="center" vertical="center"/>
    </xf>
    <xf numFmtId="1" fontId="5" fillId="7" borderId="29" xfId="0" applyNumberFormat="1" applyFont="1" applyFill="1" applyBorder="1" applyAlignment="1" applyProtection="1">
      <alignment horizontal="center" vertical="center"/>
    </xf>
    <xf numFmtId="1" fontId="18" fillId="7" borderId="26" xfId="0" applyNumberFormat="1" applyFont="1" applyFill="1" applyBorder="1" applyAlignment="1" applyProtection="1">
      <alignment horizontal="center" vertical="center"/>
    </xf>
    <xf numFmtId="10" fontId="5" fillId="7" borderId="25" xfId="1" applyNumberFormat="1" applyFont="1" applyFill="1" applyBorder="1" applyAlignment="1" applyProtection="1">
      <alignment horizontal="center" vertical="center"/>
    </xf>
    <xf numFmtId="10" fontId="18" fillId="7" borderId="29" xfId="1" applyNumberFormat="1" applyFont="1" applyFill="1" applyBorder="1" applyAlignment="1" applyProtection="1">
      <alignment horizontal="center" vertical="center"/>
    </xf>
    <xf numFmtId="10" fontId="5" fillId="5" borderId="44" xfId="1" applyNumberFormat="1" applyFont="1" applyFill="1" applyBorder="1" applyAlignment="1" applyProtection="1">
      <alignment horizontal="center" vertical="center"/>
    </xf>
    <xf numFmtId="10" fontId="18" fillId="5" borderId="44" xfId="1" applyNumberFormat="1" applyFont="1" applyFill="1" applyBorder="1" applyAlignment="1" applyProtection="1">
      <alignment horizontal="center" vertical="center"/>
    </xf>
    <xf numFmtId="0" fontId="13" fillId="0" borderId="31" xfId="0" applyFont="1" applyFill="1" applyBorder="1" applyAlignment="1" applyProtection="1">
      <alignment vertical="center"/>
    </xf>
    <xf numFmtId="0" fontId="13" fillId="0" borderId="20" xfId="0" applyFont="1" applyFill="1" applyBorder="1" applyAlignment="1" applyProtection="1">
      <alignment vertical="center"/>
    </xf>
    <xf numFmtId="1" fontId="4" fillId="5" borderId="21" xfId="0" applyNumberFormat="1" applyFont="1" applyFill="1" applyBorder="1" applyAlignment="1" applyProtection="1">
      <alignment horizontal="center" vertical="center"/>
    </xf>
    <xf numFmtId="10" fontId="4" fillId="5" borderId="22" xfId="0" applyNumberFormat="1" applyFont="1" applyFill="1" applyBorder="1" applyAlignment="1" applyProtection="1">
      <alignment horizontal="center" vertical="center"/>
    </xf>
    <xf numFmtId="0" fontId="18" fillId="5" borderId="45" xfId="0" applyFont="1" applyFill="1" applyBorder="1" applyAlignment="1" applyProtection="1">
      <alignment horizontal="center" vertical="center"/>
    </xf>
    <xf numFmtId="1" fontId="18" fillId="5" borderId="45" xfId="0" applyNumberFormat="1" applyFont="1" applyFill="1" applyBorder="1" applyAlignment="1" applyProtection="1">
      <alignment horizontal="center" vertical="center"/>
    </xf>
    <xf numFmtId="1" fontId="6" fillId="5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164" fontId="4" fillId="10" borderId="22" xfId="0" applyNumberFormat="1" applyFont="1" applyFill="1" applyBorder="1" applyAlignment="1" applyProtection="1">
      <alignment horizontal="center" vertical="center"/>
    </xf>
    <xf numFmtId="1" fontId="4" fillId="0" borderId="2" xfId="0" applyNumberFormat="1" applyFont="1" applyBorder="1" applyAlignment="1" applyProtection="1">
      <alignment horizontal="center" vertical="center"/>
      <protection locked="0"/>
    </xf>
    <xf numFmtId="10" fontId="4" fillId="6" borderId="53" xfId="0" applyNumberFormat="1" applyFont="1" applyFill="1" applyBorder="1" applyAlignment="1" applyProtection="1">
      <alignment horizontal="center" vertical="center"/>
    </xf>
    <xf numFmtId="10" fontId="5" fillId="6" borderId="53" xfId="0" applyNumberFormat="1" applyFont="1" applyFill="1" applyBorder="1" applyAlignment="1" applyProtection="1">
      <alignment horizontal="center" vertical="center"/>
    </xf>
    <xf numFmtId="1" fontId="6" fillId="6" borderId="54" xfId="0" applyNumberFormat="1" applyFont="1" applyFill="1" applyBorder="1" applyAlignment="1" applyProtection="1">
      <alignment horizontal="center" vertical="center"/>
    </xf>
    <xf numFmtId="10" fontId="6" fillId="6" borderId="53" xfId="0" applyNumberFormat="1" applyFont="1" applyFill="1" applyBorder="1" applyAlignment="1" applyProtection="1">
      <alignment horizontal="center" vertical="center"/>
    </xf>
    <xf numFmtId="2" fontId="6" fillId="6" borderId="55" xfId="0" applyNumberFormat="1" applyFont="1" applyFill="1" applyBorder="1" applyAlignment="1" applyProtection="1">
      <alignment horizontal="center" vertical="center"/>
    </xf>
    <xf numFmtId="0" fontId="6" fillId="5" borderId="31" xfId="0" applyFont="1" applyFill="1" applyBorder="1" applyAlignment="1" applyProtection="1">
      <alignment horizontal="center" vertical="center"/>
    </xf>
    <xf numFmtId="10" fontId="4" fillId="6" borderId="39" xfId="0" applyNumberFormat="1" applyFont="1" applyFill="1" applyBorder="1" applyAlignment="1" applyProtection="1">
      <alignment horizontal="center" vertical="center"/>
    </xf>
    <xf numFmtId="10" fontId="5" fillId="6" borderId="39" xfId="0" applyNumberFormat="1" applyFont="1" applyFill="1" applyBorder="1" applyAlignment="1" applyProtection="1">
      <alignment horizontal="center" vertical="center"/>
    </xf>
    <xf numFmtId="1" fontId="6" fillId="6" borderId="40" xfId="0" applyNumberFormat="1" applyFont="1" applyFill="1" applyBorder="1" applyAlignment="1" applyProtection="1">
      <alignment horizontal="center" vertical="center"/>
    </xf>
    <xf numFmtId="10" fontId="6" fillId="6" borderId="39" xfId="0" applyNumberFormat="1" applyFont="1" applyFill="1" applyBorder="1" applyAlignment="1" applyProtection="1">
      <alignment horizontal="center" vertical="center"/>
    </xf>
    <xf numFmtId="2" fontId="6" fillId="6" borderId="41" xfId="0" applyNumberFormat="1" applyFont="1" applyFill="1" applyBorder="1" applyAlignment="1" applyProtection="1">
      <alignment horizontal="center" vertical="center"/>
    </xf>
    <xf numFmtId="1" fontId="5" fillId="5" borderId="23" xfId="0" applyNumberFormat="1" applyFont="1" applyFill="1" applyBorder="1" applyAlignment="1" applyProtection="1">
      <alignment horizontal="center" vertical="center"/>
    </xf>
    <xf numFmtId="10" fontId="5" fillId="5" borderId="26" xfId="0" applyNumberFormat="1" applyFont="1" applyFill="1" applyBorder="1" applyAlignment="1" applyProtection="1">
      <alignment horizontal="center" vertical="center"/>
    </xf>
    <xf numFmtId="2" fontId="5" fillId="5" borderId="24" xfId="0" applyNumberFormat="1" applyFont="1" applyFill="1" applyBorder="1" applyAlignment="1" applyProtection="1">
      <alignment horizontal="center" vertical="center"/>
    </xf>
    <xf numFmtId="1" fontId="6" fillId="5" borderId="23" xfId="0" applyNumberFormat="1" applyFont="1" applyFill="1" applyBorder="1" applyAlignment="1" applyProtection="1">
      <alignment horizontal="center" vertical="center"/>
    </xf>
    <xf numFmtId="10" fontId="6" fillId="5" borderId="26" xfId="0" applyNumberFormat="1" applyFont="1" applyFill="1" applyBorder="1" applyAlignment="1" applyProtection="1">
      <alignment horizontal="center" vertical="center"/>
    </xf>
    <xf numFmtId="2" fontId="6" fillId="5" borderId="27" xfId="0" applyNumberFormat="1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vertical="center"/>
    </xf>
    <xf numFmtId="0" fontId="8" fillId="4" borderId="3" xfId="0" applyFont="1" applyFill="1" applyBorder="1" applyAlignment="1" applyProtection="1">
      <alignment horizontal="center"/>
    </xf>
    <xf numFmtId="0" fontId="9" fillId="4" borderId="3" xfId="0" applyFont="1" applyFill="1" applyBorder="1" applyAlignment="1" applyProtection="1">
      <alignment horizontal="center"/>
    </xf>
    <xf numFmtId="0" fontId="9" fillId="4" borderId="4" xfId="0" applyFont="1" applyFill="1" applyBorder="1" applyAlignment="1" applyProtection="1">
      <alignment horizontal="center"/>
    </xf>
    <xf numFmtId="1" fontId="5" fillId="6" borderId="23" xfId="0" applyNumberFormat="1" applyFont="1" applyFill="1" applyBorder="1" applyAlignment="1" applyProtection="1">
      <alignment horizontal="center" vertical="center"/>
    </xf>
    <xf numFmtId="10" fontId="5" fillId="6" borderId="26" xfId="0" applyNumberFormat="1" applyFont="1" applyFill="1" applyBorder="1" applyAlignment="1" applyProtection="1">
      <alignment horizontal="center" vertical="center"/>
    </xf>
    <xf numFmtId="2" fontId="5" fillId="6" borderId="24" xfId="0" applyNumberFormat="1" applyFont="1" applyFill="1" applyBorder="1" applyAlignment="1" applyProtection="1">
      <alignment horizontal="center" vertical="center"/>
    </xf>
    <xf numFmtId="1" fontId="6" fillId="6" borderId="23" xfId="0" applyNumberFormat="1" applyFont="1" applyFill="1" applyBorder="1" applyAlignment="1" applyProtection="1">
      <alignment horizontal="center" vertical="center"/>
    </xf>
    <xf numFmtId="10" fontId="6" fillId="6" borderId="26" xfId="0" applyNumberFormat="1" applyFont="1" applyFill="1" applyBorder="1" applyAlignment="1" applyProtection="1">
      <alignment horizontal="center" vertical="center"/>
    </xf>
    <xf numFmtId="2" fontId="6" fillId="6" borderId="27" xfId="0" applyNumberFormat="1" applyFont="1" applyFill="1" applyBorder="1" applyAlignment="1" applyProtection="1">
      <alignment horizontal="center" vertical="center"/>
    </xf>
    <xf numFmtId="1" fontId="6" fillId="5" borderId="14" xfId="0" applyNumberFormat="1" applyFont="1" applyFill="1" applyBorder="1" applyAlignment="1" applyProtection="1">
      <alignment horizontal="center" vertical="center"/>
      <protection locked="0"/>
    </xf>
    <xf numFmtId="0" fontId="6" fillId="5" borderId="31" xfId="0" applyFont="1" applyFill="1" applyBorder="1" applyAlignment="1" applyProtection="1">
      <alignment horizontal="center" vertical="center"/>
      <protection locked="0"/>
    </xf>
    <xf numFmtId="2" fontId="6" fillId="5" borderId="11" xfId="0" applyNumberFormat="1" applyFont="1" applyFill="1" applyBorder="1" applyAlignment="1" applyProtection="1">
      <alignment horizontal="center" vertical="center"/>
      <protection locked="0"/>
    </xf>
    <xf numFmtId="1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48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vertical="center"/>
      <protection locked="0"/>
    </xf>
    <xf numFmtId="2" fontId="6" fillId="5" borderId="15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Protection="1">
      <alignment vertical="center"/>
      <protection locked="0"/>
    </xf>
    <xf numFmtId="0" fontId="15" fillId="0" borderId="0" xfId="0" applyFont="1" applyProtection="1">
      <alignment vertical="center"/>
      <protection locked="0"/>
    </xf>
    <xf numFmtId="10" fontId="4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0" fontId="6" fillId="0" borderId="0" xfId="1" applyNumberFormat="1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164" fontId="4" fillId="10" borderId="22" xfId="0" applyNumberFormat="1" applyFont="1" applyFill="1" applyBorder="1" applyAlignment="1" applyProtection="1">
      <alignment horizontal="center" vertical="center"/>
      <protection locked="0"/>
    </xf>
    <xf numFmtId="10" fontId="3" fillId="0" borderId="0" xfId="1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10" fillId="0" borderId="16" xfId="0" applyFont="1" applyBorder="1" applyAlignment="1" applyProtection="1">
      <alignment vertical="center"/>
    </xf>
    <xf numFmtId="0" fontId="6" fillId="8" borderId="34" xfId="0" applyFont="1" applyFill="1" applyBorder="1" applyAlignment="1" applyProtection="1">
      <alignment horizontal="center" vertical="center"/>
    </xf>
    <xf numFmtId="1" fontId="6" fillId="5" borderId="20" xfId="0" applyNumberFormat="1" applyFont="1" applyFill="1" applyBorder="1" applyAlignment="1" applyProtection="1">
      <alignment horizontal="center" vertical="center"/>
    </xf>
    <xf numFmtId="0" fontId="6" fillId="8" borderId="34" xfId="0" applyFont="1" applyFill="1" applyBorder="1" applyAlignment="1" applyProtection="1">
      <alignment vertical="center"/>
    </xf>
    <xf numFmtId="0" fontId="0" fillId="0" borderId="0" xfId="0" applyProtection="1">
      <alignment vertical="center"/>
      <protection locked="0"/>
    </xf>
    <xf numFmtId="0" fontId="3" fillId="0" borderId="0" xfId="0" applyFont="1" applyFill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" fontId="6" fillId="9" borderId="0" xfId="0" applyNumberFormat="1" applyFont="1" applyFill="1" applyBorder="1" applyAlignment="1" applyProtection="1">
      <alignment horizontal="center" vertical="center"/>
      <protection locked="0"/>
    </xf>
    <xf numFmtId="2" fontId="6" fillId="9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13" fillId="0" borderId="29" xfId="0" applyFont="1" applyFill="1" applyBorder="1" applyAlignment="1" applyProtection="1">
      <alignment horizontal="left" vertical="center"/>
    </xf>
    <xf numFmtId="1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10" fontId="5" fillId="5" borderId="27" xfId="1" applyNumberFormat="1" applyFont="1" applyFill="1" applyBorder="1" applyAlignment="1" applyProtection="1">
      <alignment horizontal="center" vertical="center"/>
    </xf>
    <xf numFmtId="0" fontId="18" fillId="5" borderId="23" xfId="0" applyFont="1" applyFill="1" applyBorder="1" applyAlignment="1" applyProtection="1">
      <alignment horizontal="center" vertical="center"/>
    </xf>
    <xf numFmtId="10" fontId="18" fillId="5" borderId="27" xfId="1" applyNumberFormat="1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1" fontId="4" fillId="0" borderId="21" xfId="0" applyNumberFormat="1" applyFont="1" applyBorder="1" applyAlignment="1" applyProtection="1">
      <alignment horizontal="center" vertical="center"/>
      <protection locked="0"/>
    </xf>
    <xf numFmtId="1" fontId="4" fillId="0" borderId="10" xfId="0" applyNumberFormat="1" applyFont="1" applyBorder="1" applyAlignment="1" applyProtection="1">
      <alignment horizontal="center" vertical="center"/>
      <protection locked="0"/>
    </xf>
    <xf numFmtId="1" fontId="4" fillId="0" borderId="19" xfId="0" applyNumberFormat="1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1" fontId="4" fillId="0" borderId="43" xfId="0" applyNumberFormat="1" applyFont="1" applyBorder="1" applyAlignment="1" applyProtection="1">
      <alignment horizontal="center" vertical="center"/>
      <protection locked="0"/>
    </xf>
    <xf numFmtId="2" fontId="4" fillId="0" borderId="43" xfId="0" applyNumberFormat="1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2" fontId="5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6" xfId="0" applyFont="1" applyBorder="1" applyProtection="1">
      <alignment vertical="center"/>
      <protection locked="0"/>
    </xf>
    <xf numFmtId="2" fontId="4" fillId="0" borderId="11" xfId="0" applyNumberFormat="1" applyFont="1" applyBorder="1" applyAlignment="1" applyProtection="1">
      <alignment horizontal="center" vertical="center"/>
      <protection locked="0"/>
    </xf>
    <xf numFmtId="0" fontId="0" fillId="11" borderId="0" xfId="0" applyFill="1" applyProtection="1">
      <alignment vertical="center"/>
      <protection locked="0"/>
    </xf>
    <xf numFmtId="0" fontId="0" fillId="11" borderId="10" xfId="0" applyFill="1" applyBorder="1" applyAlignment="1" applyProtection="1">
      <alignment horizontal="center" vertical="center"/>
      <protection locked="0"/>
    </xf>
    <xf numFmtId="0" fontId="0" fillId="11" borderId="13" xfId="0" applyFill="1" applyBorder="1" applyAlignment="1" applyProtection="1">
      <alignment horizontal="center" vertical="center"/>
      <protection locked="0"/>
    </xf>
    <xf numFmtId="0" fontId="0" fillId="11" borderId="49" xfId="0" applyFill="1" applyBorder="1" applyAlignment="1" applyProtection="1">
      <alignment horizontal="right" vertical="center"/>
      <protection locked="0"/>
    </xf>
    <xf numFmtId="0" fontId="0" fillId="11" borderId="56" xfId="0" applyFill="1" applyBorder="1" applyAlignment="1" applyProtection="1">
      <alignment horizontal="center" vertical="center"/>
      <protection locked="0"/>
    </xf>
    <xf numFmtId="0" fontId="0" fillId="11" borderId="19" xfId="0" applyFill="1" applyBorder="1" applyAlignment="1" applyProtection="1">
      <alignment horizontal="center" vertical="center"/>
      <protection locked="0"/>
    </xf>
    <xf numFmtId="0" fontId="0" fillId="11" borderId="57" xfId="0" applyFill="1" applyBorder="1" applyAlignment="1" applyProtection="1">
      <alignment horizontal="right" vertical="center"/>
      <protection locked="0"/>
    </xf>
    <xf numFmtId="0" fontId="0" fillId="11" borderId="58" xfId="0" applyFill="1" applyBorder="1" applyAlignment="1" applyProtection="1">
      <alignment horizontal="center" vertical="center"/>
      <protection locked="0"/>
    </xf>
    <xf numFmtId="0" fontId="0" fillId="11" borderId="7" xfId="0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protection locked="0"/>
    </xf>
    <xf numFmtId="0" fontId="0" fillId="11" borderId="13" xfId="0" applyFill="1" applyBorder="1" applyAlignment="1" applyProtection="1">
      <alignment horizontal="center" vertical="center"/>
      <protection locked="0"/>
    </xf>
    <xf numFmtId="0" fontId="0" fillId="11" borderId="11" xfId="0" applyFill="1" applyBorder="1" applyAlignment="1" applyProtection="1">
      <alignment horizontal="center" vertical="center"/>
      <protection locked="0"/>
    </xf>
    <xf numFmtId="10" fontId="0" fillId="11" borderId="19" xfId="0" applyNumberFormat="1" applyFill="1" applyBorder="1" applyAlignment="1" applyProtection="1">
      <alignment horizontal="center" vertical="center"/>
      <protection locked="0"/>
    </xf>
    <xf numFmtId="10" fontId="0" fillId="11" borderId="15" xfId="0" applyNumberFormat="1" applyFill="1" applyBorder="1" applyAlignment="1" applyProtection="1">
      <alignment horizontal="center" vertical="center"/>
      <protection locked="0"/>
    </xf>
    <xf numFmtId="10" fontId="0" fillId="11" borderId="7" xfId="0" applyNumberFormat="1" applyFill="1" applyBorder="1" applyAlignment="1" applyProtection="1">
      <alignment horizontal="center" vertical="center"/>
      <protection locked="0"/>
    </xf>
    <xf numFmtId="10" fontId="0" fillId="11" borderId="22" xfId="0" applyNumberFormat="1" applyFill="1" applyBorder="1" applyAlignment="1" applyProtection="1">
      <alignment horizontal="center" vertical="center"/>
      <protection locked="0"/>
    </xf>
    <xf numFmtId="0" fontId="6" fillId="4" borderId="23" xfId="0" applyFont="1" applyFill="1" applyBorder="1" applyAlignment="1" applyProtection="1">
      <alignment horizontal="center" vertical="center"/>
    </xf>
    <xf numFmtId="0" fontId="6" fillId="4" borderId="24" xfId="0" applyFont="1" applyFill="1" applyBorder="1" applyAlignment="1" applyProtection="1">
      <alignment horizontal="center" vertical="center"/>
    </xf>
    <xf numFmtId="0" fontId="4" fillId="5" borderId="31" xfId="0" applyFont="1" applyFill="1" applyBorder="1" applyAlignment="1" applyProtection="1">
      <alignment horizontal="center" vertical="center"/>
    </xf>
    <xf numFmtId="0" fontId="4" fillId="5" borderId="32" xfId="0" applyFont="1" applyFill="1" applyBorder="1" applyAlignment="1" applyProtection="1">
      <alignment horizontal="center" vertical="center"/>
    </xf>
    <xf numFmtId="0" fontId="5" fillId="5" borderId="31" xfId="0" applyFont="1" applyFill="1" applyBorder="1" applyAlignment="1" applyProtection="1">
      <alignment horizontal="center" vertical="center"/>
    </xf>
    <xf numFmtId="0" fontId="5" fillId="5" borderId="33" xfId="0" applyFont="1" applyFill="1" applyBorder="1" applyAlignment="1" applyProtection="1">
      <alignment horizontal="center" vertical="center"/>
    </xf>
    <xf numFmtId="0" fontId="12" fillId="4" borderId="0" xfId="0" applyFont="1" applyFill="1" applyAlignment="1" applyProtection="1">
      <alignment horizontal="center" vertical="center"/>
    </xf>
    <xf numFmtId="0" fontId="4" fillId="6" borderId="2" xfId="0" applyFont="1" applyFill="1" applyBorder="1" applyAlignment="1" applyProtection="1">
      <alignment horizontal="center"/>
    </xf>
    <xf numFmtId="0" fontId="4" fillId="6" borderId="3" xfId="0" applyFont="1" applyFill="1" applyBorder="1" applyAlignment="1" applyProtection="1">
      <alignment horizontal="center"/>
    </xf>
    <xf numFmtId="0" fontId="5" fillId="6" borderId="2" xfId="0" applyFont="1" applyFill="1" applyBorder="1" applyAlignment="1" applyProtection="1">
      <alignment horizontal="center"/>
    </xf>
    <xf numFmtId="0" fontId="5" fillId="6" borderId="3" xfId="0" applyFont="1" applyFill="1" applyBorder="1" applyAlignment="1" applyProtection="1">
      <alignment horizontal="center"/>
    </xf>
    <xf numFmtId="0" fontId="5" fillId="6" borderId="4" xfId="0" applyFont="1" applyFill="1" applyBorder="1" applyAlignment="1" applyProtection="1">
      <alignment horizontal="center"/>
    </xf>
    <xf numFmtId="0" fontId="6" fillId="6" borderId="3" xfId="0" applyFont="1" applyFill="1" applyBorder="1" applyAlignment="1" applyProtection="1">
      <alignment horizontal="center"/>
    </xf>
    <xf numFmtId="0" fontId="6" fillId="6" borderId="4" xfId="0" applyFont="1" applyFill="1" applyBorder="1" applyAlignment="1" applyProtection="1">
      <alignment horizontal="center"/>
    </xf>
    <xf numFmtId="1" fontId="4" fillId="5" borderId="31" xfId="0" applyNumberFormat="1" applyFont="1" applyFill="1" applyBorder="1" applyAlignment="1" applyProtection="1">
      <alignment horizontal="center" vertical="center"/>
    </xf>
    <xf numFmtId="1" fontId="4" fillId="5" borderId="33" xfId="0" applyNumberFormat="1" applyFont="1" applyFill="1" applyBorder="1" applyAlignment="1" applyProtection="1">
      <alignment horizontal="center" vertical="center"/>
    </xf>
    <xf numFmtId="0" fontId="6" fillId="5" borderId="31" xfId="0" applyFont="1" applyFill="1" applyBorder="1" applyAlignment="1" applyProtection="1">
      <alignment horizontal="center" vertical="center"/>
    </xf>
    <xf numFmtId="0" fontId="6" fillId="5" borderId="33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/>
    </xf>
    <xf numFmtId="0" fontId="4" fillId="5" borderId="3" xfId="0" applyFont="1" applyFill="1" applyBorder="1" applyAlignment="1" applyProtection="1">
      <alignment horizontal="center"/>
    </xf>
    <xf numFmtId="0" fontId="5" fillId="5" borderId="2" xfId="0" applyFont="1" applyFill="1" applyBorder="1" applyAlignment="1" applyProtection="1">
      <alignment horizontal="center"/>
    </xf>
    <xf numFmtId="0" fontId="5" fillId="5" borderId="3" xfId="0" applyFont="1" applyFill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6" fillId="5" borderId="3" xfId="0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</xf>
    <xf numFmtId="0" fontId="6" fillId="2" borderId="23" xfId="0" applyFont="1" applyFill="1" applyBorder="1" applyAlignment="1" applyProtection="1">
      <alignment horizontal="left" vertical="center"/>
    </xf>
    <xf numFmtId="0" fontId="6" fillId="2" borderId="24" xfId="0" applyFont="1" applyFill="1" applyBorder="1" applyAlignment="1" applyProtection="1">
      <alignment horizontal="left" vertical="center"/>
    </xf>
    <xf numFmtId="0" fontId="12" fillId="4" borderId="0" xfId="0" applyFont="1" applyFill="1" applyAlignment="1" applyProtection="1">
      <alignment horizontal="center" vertical="center"/>
      <protection locked="0"/>
    </xf>
    <xf numFmtId="0" fontId="6" fillId="5" borderId="24" xfId="0" applyFont="1" applyFill="1" applyBorder="1" applyAlignment="1" applyProtection="1">
      <alignment horizontal="left"/>
      <protection locked="0"/>
    </xf>
    <xf numFmtId="0" fontId="16" fillId="0" borderId="24" xfId="0" applyFont="1" applyBorder="1" applyAlignment="1" applyProtection="1">
      <alignment horizontal="left"/>
      <protection locked="0"/>
    </xf>
    <xf numFmtId="0" fontId="16" fillId="0" borderId="30" xfId="0" applyFont="1" applyBorder="1" applyAlignment="1" applyProtection="1">
      <alignment horizontal="left"/>
      <protection locked="0"/>
    </xf>
    <xf numFmtId="0" fontId="6" fillId="2" borderId="23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121"/>
  <sheetViews>
    <sheetView topLeftCell="A31" zoomScale="93" zoomScaleNormal="93" workbookViewId="0">
      <selection activeCell="D70" sqref="D70"/>
    </sheetView>
  </sheetViews>
  <sheetFormatPr baseColWidth="10" defaultColWidth="11.44140625" defaultRowHeight="13.2" x14ac:dyDescent="0.25"/>
  <cols>
    <col min="1" max="1" width="33.109375" style="216" bestFit="1" customWidth="1"/>
    <col min="2" max="2" width="9.6640625" style="224" bestFit="1" customWidth="1"/>
    <col min="3" max="4" width="9.44140625" style="224" customWidth="1"/>
    <col min="5" max="5" width="9.77734375" style="224" customWidth="1"/>
    <col min="6" max="6" width="9.44140625" style="224" bestFit="1" customWidth="1"/>
    <col min="7" max="7" width="8.77734375" style="224" customWidth="1"/>
    <col min="8" max="8" width="7.6640625" style="224" customWidth="1"/>
    <col min="9" max="9" width="10.44140625" style="224" customWidth="1"/>
    <col min="10" max="10" width="10.6640625" style="224" customWidth="1"/>
    <col min="11" max="11" width="4.33203125" style="216" customWidth="1"/>
    <col min="12" max="12" width="21.109375" style="216" bestFit="1" customWidth="1"/>
    <col min="13" max="16384" width="11.44140625" style="216"/>
  </cols>
  <sheetData>
    <row r="1" spans="1:17" ht="13.5" customHeight="1" x14ac:dyDescent="0.25">
      <c r="A1" s="312" t="s">
        <v>101</v>
      </c>
      <c r="B1" s="312"/>
      <c r="C1" s="312"/>
      <c r="D1" s="312"/>
      <c r="E1" s="312"/>
      <c r="F1" s="312"/>
      <c r="G1" s="312"/>
      <c r="H1" s="312"/>
      <c r="I1" s="312"/>
      <c r="J1" s="312"/>
    </row>
    <row r="2" spans="1:17" ht="13.5" customHeight="1" thickBot="1" x14ac:dyDescent="0.3">
      <c r="A2" s="217"/>
      <c r="B2" s="217"/>
      <c r="C2" s="217"/>
      <c r="D2" s="217"/>
      <c r="E2" s="217"/>
      <c r="F2" s="217"/>
      <c r="G2" s="217"/>
      <c r="H2" s="217"/>
      <c r="I2" s="217"/>
      <c r="J2" s="217"/>
    </row>
    <row r="3" spans="1:17" ht="13.5" customHeight="1" thickBot="1" x14ac:dyDescent="0.3">
      <c r="A3" s="218"/>
      <c r="B3" s="26" t="s">
        <v>13</v>
      </c>
      <c r="C3" s="27"/>
      <c r="D3" s="313"/>
      <c r="E3" s="313"/>
      <c r="F3" s="313"/>
      <c r="G3" s="314"/>
      <c r="H3" s="314"/>
      <c r="I3" s="314"/>
      <c r="J3" s="315"/>
    </row>
    <row r="4" spans="1:17" ht="19.5" customHeight="1" x14ac:dyDescent="0.25">
      <c r="A4" s="218"/>
      <c r="B4" s="303" t="s">
        <v>0</v>
      </c>
      <c r="C4" s="304"/>
      <c r="D4" s="304"/>
      <c r="E4" s="305" t="s">
        <v>1</v>
      </c>
      <c r="F4" s="306"/>
      <c r="G4" s="307"/>
      <c r="H4" s="308" t="s">
        <v>2</v>
      </c>
      <c r="I4" s="308"/>
      <c r="J4" s="309"/>
    </row>
    <row r="5" spans="1:17" ht="13.5" customHeight="1" thickBot="1" x14ac:dyDescent="0.25">
      <c r="A5" s="219"/>
      <c r="B5" s="29" t="s">
        <v>3</v>
      </c>
      <c r="C5" s="30" t="s">
        <v>4</v>
      </c>
      <c r="D5" s="31" t="s">
        <v>5</v>
      </c>
      <c r="E5" s="32" t="s">
        <v>3</v>
      </c>
      <c r="F5" s="33" t="s">
        <v>4</v>
      </c>
      <c r="G5" s="34" t="s">
        <v>5</v>
      </c>
      <c r="H5" s="35" t="s">
        <v>3</v>
      </c>
      <c r="I5" s="36" t="s">
        <v>4</v>
      </c>
      <c r="J5" s="37" t="s">
        <v>5</v>
      </c>
    </row>
    <row r="6" spans="1:17" s="220" customFormat="1" ht="15" customHeight="1" thickBot="1" x14ac:dyDescent="0.25">
      <c r="A6" s="150" t="s">
        <v>6</v>
      </c>
      <c r="B6" s="38"/>
      <c r="C6" s="38"/>
      <c r="D6" s="38"/>
      <c r="E6" s="39"/>
      <c r="F6" s="39"/>
      <c r="G6" s="39"/>
      <c r="H6" s="40"/>
      <c r="I6" s="40"/>
      <c r="J6" s="41"/>
      <c r="Q6" s="221"/>
    </row>
    <row r="7" spans="1:17" s="220" customFormat="1" ht="15" customHeight="1" x14ac:dyDescent="0.25">
      <c r="A7" s="42" t="s">
        <v>14</v>
      </c>
      <c r="B7" s="18">
        <v>1837</v>
      </c>
      <c r="C7" s="53">
        <f t="shared" ref="C7:C37" si="0">IF(B7="","",(B7/$B$57)*3)</f>
        <v>0.24919737734569297</v>
      </c>
      <c r="D7" s="151">
        <v>14.45</v>
      </c>
      <c r="E7" s="152">
        <v>3571</v>
      </c>
      <c r="F7" s="43">
        <f t="shared" ref="F7:F37" si="1">IF(E7="","",(E7/$E$57)*3)</f>
        <v>0.42302073050345507</v>
      </c>
      <c r="G7" s="155">
        <v>15.31</v>
      </c>
      <c r="H7" s="44">
        <f t="shared" ref="H7:H37" si="2">IF(B7+E7=0,0,B7+E7)</f>
        <v>5408</v>
      </c>
      <c r="I7" s="45">
        <f t="shared" ref="I7:I37" si="3">IF(H7="","",(H7/$H$57)*3)</f>
        <v>0.3419898819561551</v>
      </c>
      <c r="J7" s="46">
        <f t="shared" ref="J7:J37" si="4">IF((D7*B7)+(G7*E7)="",0,IF(H7=0,0,((D7*B7)+(G7*E7))/H7))</f>
        <v>15.01787352071006</v>
      </c>
      <c r="Q7" s="221"/>
    </row>
    <row r="8" spans="1:17" s="220" customFormat="1" ht="15" customHeight="1" x14ac:dyDescent="0.25">
      <c r="A8" s="47" t="s">
        <v>15</v>
      </c>
      <c r="B8" s="1">
        <v>19</v>
      </c>
      <c r="C8" s="53">
        <f t="shared" si="0"/>
        <v>2.5774361293239884E-3</v>
      </c>
      <c r="D8" s="153">
        <v>13</v>
      </c>
      <c r="E8" s="154">
        <v>20</v>
      </c>
      <c r="F8" s="48">
        <f t="shared" si="1"/>
        <v>2.3692003948667323E-3</v>
      </c>
      <c r="G8" s="156">
        <v>11.13</v>
      </c>
      <c r="H8" s="49">
        <f t="shared" si="2"/>
        <v>39</v>
      </c>
      <c r="I8" s="50">
        <f t="shared" si="3"/>
        <v>2.4662731871838111E-3</v>
      </c>
      <c r="J8" s="51">
        <f t="shared" si="4"/>
        <v>12.041025641025641</v>
      </c>
      <c r="Q8" s="221"/>
    </row>
    <row r="9" spans="1:17" s="220" customFormat="1" ht="15" customHeight="1" x14ac:dyDescent="0.25">
      <c r="A9" s="52" t="s">
        <v>16</v>
      </c>
      <c r="B9" s="2">
        <v>85</v>
      </c>
      <c r="C9" s="53">
        <f t="shared" si="0"/>
        <v>1.1530635315396789E-2</v>
      </c>
      <c r="D9" s="153">
        <v>13.51</v>
      </c>
      <c r="E9" s="154">
        <v>159</v>
      </c>
      <c r="F9" s="48">
        <f t="shared" si="1"/>
        <v>1.8835143139190522E-2</v>
      </c>
      <c r="G9" s="156">
        <v>14.88</v>
      </c>
      <c r="H9" s="55">
        <f t="shared" si="2"/>
        <v>244</v>
      </c>
      <c r="I9" s="50">
        <f t="shared" si="3"/>
        <v>1.5430016863406407E-2</v>
      </c>
      <c r="J9" s="57">
        <f t="shared" si="4"/>
        <v>14.402745901639344</v>
      </c>
      <c r="Q9" s="221"/>
    </row>
    <row r="10" spans="1:17" s="220" customFormat="1" ht="15" customHeight="1" x14ac:dyDescent="0.25">
      <c r="A10" s="52" t="s">
        <v>17</v>
      </c>
      <c r="B10" s="2">
        <v>3079</v>
      </c>
      <c r="C10" s="53">
        <f t="shared" si="0"/>
        <v>0.4176803074836084</v>
      </c>
      <c r="D10" s="153">
        <v>14.62</v>
      </c>
      <c r="E10" s="154">
        <v>4604</v>
      </c>
      <c r="F10" s="48">
        <f t="shared" si="1"/>
        <v>0.54538993089832188</v>
      </c>
      <c r="G10" s="156">
        <v>12.91</v>
      </c>
      <c r="H10" s="55">
        <f t="shared" si="2"/>
        <v>7683</v>
      </c>
      <c r="I10" s="50">
        <f t="shared" si="3"/>
        <v>0.48585581787521082</v>
      </c>
      <c r="J10" s="57">
        <f t="shared" si="4"/>
        <v>13.59529090199141</v>
      </c>
      <c r="Q10" s="221"/>
    </row>
    <row r="11" spans="1:17" s="220" customFormat="1" ht="15" customHeight="1" x14ac:dyDescent="0.25">
      <c r="A11" s="47" t="s">
        <v>18</v>
      </c>
      <c r="B11" s="2">
        <v>812</v>
      </c>
      <c r="C11" s="53">
        <f t="shared" si="0"/>
        <v>0.11015148089531993</v>
      </c>
      <c r="D11" s="153">
        <v>14.4</v>
      </c>
      <c r="E11" s="154">
        <v>861</v>
      </c>
      <c r="F11" s="48">
        <f t="shared" si="1"/>
        <v>0.10199407699901283</v>
      </c>
      <c r="G11" s="156">
        <v>12.98</v>
      </c>
      <c r="H11" s="55">
        <f t="shared" si="2"/>
        <v>1673</v>
      </c>
      <c r="I11" s="50">
        <f t="shared" si="3"/>
        <v>0.10579679595278246</v>
      </c>
      <c r="J11" s="57">
        <f t="shared" si="4"/>
        <v>13.669205020920502</v>
      </c>
      <c r="Q11" s="221"/>
    </row>
    <row r="12" spans="1:17" s="220" customFormat="1" ht="15" customHeight="1" x14ac:dyDescent="0.25">
      <c r="A12" s="52" t="s">
        <v>19</v>
      </c>
      <c r="B12" s="2">
        <v>795</v>
      </c>
      <c r="C12" s="53">
        <f t="shared" si="0"/>
        <v>0.10784535383224056</v>
      </c>
      <c r="D12" s="153">
        <v>15.36</v>
      </c>
      <c r="E12" s="154">
        <v>597</v>
      </c>
      <c r="F12" s="48">
        <f t="shared" si="1"/>
        <v>7.0720631786771959E-2</v>
      </c>
      <c r="G12" s="156">
        <v>14.36</v>
      </c>
      <c r="H12" s="55">
        <f t="shared" si="2"/>
        <v>1392</v>
      </c>
      <c r="I12" s="50">
        <f t="shared" si="3"/>
        <v>8.802698145025295E-2</v>
      </c>
      <c r="J12" s="57">
        <f t="shared" si="4"/>
        <v>14.931120689655172</v>
      </c>
      <c r="Q12" s="221"/>
    </row>
    <row r="13" spans="1:17" s="220" customFormat="1" ht="15" customHeight="1" x14ac:dyDescent="0.25">
      <c r="A13" s="52" t="s">
        <v>20</v>
      </c>
      <c r="B13" s="2">
        <v>3335</v>
      </c>
      <c r="C13" s="53">
        <f t="shared" si="0"/>
        <v>0.4524078679629211</v>
      </c>
      <c r="D13" s="153">
        <v>13.71</v>
      </c>
      <c r="E13" s="154">
        <v>3299</v>
      </c>
      <c r="F13" s="48">
        <f t="shared" si="1"/>
        <v>0.3907996051332675</v>
      </c>
      <c r="G13" s="156">
        <v>14.06</v>
      </c>
      <c r="H13" s="55">
        <f t="shared" si="2"/>
        <v>6634</v>
      </c>
      <c r="I13" s="50">
        <f t="shared" si="3"/>
        <v>0.41951939291736928</v>
      </c>
      <c r="J13" s="57">
        <f t="shared" si="4"/>
        <v>13.884050346698826</v>
      </c>
      <c r="Q13" s="221"/>
    </row>
    <row r="14" spans="1:17" s="220" customFormat="1" ht="15" customHeight="1" x14ac:dyDescent="0.25">
      <c r="A14" s="52" t="s">
        <v>21</v>
      </c>
      <c r="B14" s="2">
        <v>0</v>
      </c>
      <c r="C14" s="53">
        <f t="shared" si="0"/>
        <v>0</v>
      </c>
      <c r="D14" s="153"/>
      <c r="E14" s="154">
        <v>0</v>
      </c>
      <c r="F14" s="48">
        <f t="shared" si="1"/>
        <v>0</v>
      </c>
      <c r="G14" s="156"/>
      <c r="H14" s="55">
        <f t="shared" si="2"/>
        <v>0</v>
      </c>
      <c r="I14" s="50">
        <f t="shared" si="3"/>
        <v>0</v>
      </c>
      <c r="J14" s="57">
        <f t="shared" si="4"/>
        <v>0</v>
      </c>
      <c r="Q14" s="221"/>
    </row>
    <row r="15" spans="1:17" s="220" customFormat="1" ht="15" customHeight="1" x14ac:dyDescent="0.25">
      <c r="A15" s="52" t="s">
        <v>22</v>
      </c>
      <c r="B15" s="2">
        <v>1099</v>
      </c>
      <c r="C15" s="53">
        <f t="shared" si="0"/>
        <v>0.14908433190142439</v>
      </c>
      <c r="D15" s="153">
        <v>14.87</v>
      </c>
      <c r="E15" s="154">
        <v>1059</v>
      </c>
      <c r="F15" s="48">
        <f t="shared" si="1"/>
        <v>0.1254491609081935</v>
      </c>
      <c r="G15" s="156">
        <v>14.92</v>
      </c>
      <c r="H15" s="55">
        <f t="shared" si="2"/>
        <v>2158</v>
      </c>
      <c r="I15" s="50">
        <f t="shared" si="3"/>
        <v>0.13646711635750422</v>
      </c>
      <c r="J15" s="57">
        <f t="shared" si="4"/>
        <v>14.894536607970343</v>
      </c>
      <c r="Q15" s="221"/>
    </row>
    <row r="16" spans="1:17" s="220" customFormat="1" ht="15" customHeight="1" x14ac:dyDescent="0.25">
      <c r="A16" s="52" t="s">
        <v>67</v>
      </c>
      <c r="B16" s="2">
        <v>0</v>
      </c>
      <c r="C16" s="53">
        <f t="shared" si="0"/>
        <v>0</v>
      </c>
      <c r="D16" s="153"/>
      <c r="E16" s="154">
        <v>0</v>
      </c>
      <c r="F16" s="48">
        <f t="shared" si="1"/>
        <v>0</v>
      </c>
      <c r="G16" s="156"/>
      <c r="H16" s="55">
        <f t="shared" si="2"/>
        <v>0</v>
      </c>
      <c r="I16" s="50">
        <f t="shared" si="3"/>
        <v>0</v>
      </c>
      <c r="J16" s="57">
        <f t="shared" si="4"/>
        <v>0</v>
      </c>
      <c r="Q16" s="221"/>
    </row>
    <row r="17" spans="1:17" s="220" customFormat="1" ht="15" customHeight="1" x14ac:dyDescent="0.25">
      <c r="A17" s="52" t="s">
        <v>23</v>
      </c>
      <c r="B17" s="2">
        <v>19</v>
      </c>
      <c r="C17" s="53">
        <f t="shared" si="0"/>
        <v>2.5774361293239884E-3</v>
      </c>
      <c r="D17" s="153">
        <v>13.94</v>
      </c>
      <c r="E17" s="154">
        <v>4</v>
      </c>
      <c r="F17" s="48">
        <f t="shared" si="1"/>
        <v>4.7384007897334653E-4</v>
      </c>
      <c r="G17" s="156">
        <v>12.45</v>
      </c>
      <c r="H17" s="55">
        <f t="shared" si="2"/>
        <v>23</v>
      </c>
      <c r="I17" s="50">
        <f t="shared" si="3"/>
        <v>1.4544688026981449E-3</v>
      </c>
      <c r="J17" s="57">
        <f t="shared" si="4"/>
        <v>13.680869565217392</v>
      </c>
      <c r="Q17" s="221"/>
    </row>
    <row r="18" spans="1:17" s="220" customFormat="1" ht="15" customHeight="1" x14ac:dyDescent="0.25">
      <c r="A18" s="47" t="s">
        <v>24</v>
      </c>
      <c r="B18" s="2">
        <v>808</v>
      </c>
      <c r="C18" s="53">
        <f t="shared" si="0"/>
        <v>0.10960886276283066</v>
      </c>
      <c r="D18" s="153">
        <v>14.55</v>
      </c>
      <c r="E18" s="154">
        <v>830</v>
      </c>
      <c r="F18" s="48">
        <f t="shared" si="1"/>
        <v>9.8321816386969407E-2</v>
      </c>
      <c r="G18" s="156">
        <v>14.7</v>
      </c>
      <c r="H18" s="55">
        <f t="shared" si="2"/>
        <v>1638</v>
      </c>
      <c r="I18" s="50">
        <f t="shared" si="3"/>
        <v>0.10358347386172007</v>
      </c>
      <c r="J18" s="57">
        <f t="shared" si="4"/>
        <v>14.626007326007327</v>
      </c>
      <c r="Q18" s="221"/>
    </row>
    <row r="19" spans="1:17" s="220" customFormat="1" ht="15" customHeight="1" x14ac:dyDescent="0.25">
      <c r="A19" s="52" t="s">
        <v>25</v>
      </c>
      <c r="B19" s="2">
        <v>154</v>
      </c>
      <c r="C19" s="53">
        <f t="shared" si="0"/>
        <v>2.0890798100836536E-2</v>
      </c>
      <c r="D19" s="153">
        <v>15.54</v>
      </c>
      <c r="E19" s="154">
        <v>26</v>
      </c>
      <c r="F19" s="48">
        <f t="shared" si="1"/>
        <v>3.0799605133267523E-3</v>
      </c>
      <c r="G19" s="156">
        <v>13.65</v>
      </c>
      <c r="H19" s="55">
        <f t="shared" si="2"/>
        <v>180</v>
      </c>
      <c r="I19" s="50">
        <f t="shared" si="3"/>
        <v>1.1382799325463743E-2</v>
      </c>
      <c r="J19" s="57">
        <f t="shared" si="4"/>
        <v>15.266999999999999</v>
      </c>
      <c r="Q19" s="221"/>
    </row>
    <row r="20" spans="1:17" s="220" customFormat="1" ht="15" customHeight="1" x14ac:dyDescent="0.25">
      <c r="A20" s="52" t="s">
        <v>26</v>
      </c>
      <c r="B20" s="2">
        <v>209</v>
      </c>
      <c r="C20" s="53">
        <f t="shared" si="0"/>
        <v>2.8351797422563871E-2</v>
      </c>
      <c r="D20" s="153">
        <v>12.36</v>
      </c>
      <c r="E20" s="154">
        <v>269</v>
      </c>
      <c r="F20" s="48">
        <f t="shared" si="1"/>
        <v>3.1865745310957552E-2</v>
      </c>
      <c r="G20" s="156">
        <v>13.56</v>
      </c>
      <c r="H20" s="55">
        <f t="shared" si="2"/>
        <v>478</v>
      </c>
      <c r="I20" s="50">
        <f t="shared" si="3"/>
        <v>3.0227655986509276E-2</v>
      </c>
      <c r="J20" s="57">
        <f t="shared" si="4"/>
        <v>13.035313807531381</v>
      </c>
      <c r="Q20" s="221"/>
    </row>
    <row r="21" spans="1:17" s="220" customFormat="1" ht="15" customHeight="1" x14ac:dyDescent="0.25">
      <c r="A21" s="52" t="s">
        <v>27</v>
      </c>
      <c r="B21" s="2">
        <v>0</v>
      </c>
      <c r="C21" s="53">
        <f t="shared" si="0"/>
        <v>0</v>
      </c>
      <c r="D21" s="153"/>
      <c r="E21" s="154">
        <v>0</v>
      </c>
      <c r="F21" s="48">
        <f t="shared" si="1"/>
        <v>0</v>
      </c>
      <c r="G21" s="156"/>
      <c r="H21" s="55">
        <f t="shared" si="2"/>
        <v>0</v>
      </c>
      <c r="I21" s="50">
        <f t="shared" si="3"/>
        <v>0</v>
      </c>
      <c r="J21" s="57">
        <f t="shared" si="4"/>
        <v>0</v>
      </c>
      <c r="Q21" s="221"/>
    </row>
    <row r="22" spans="1:17" s="220" customFormat="1" ht="15" customHeight="1" x14ac:dyDescent="0.25">
      <c r="A22" s="52" t="s">
        <v>28</v>
      </c>
      <c r="B22" s="2">
        <v>1060</v>
      </c>
      <c r="C22" s="53">
        <f t="shared" si="0"/>
        <v>0.14379380510965406</v>
      </c>
      <c r="D22" s="153">
        <v>14.62</v>
      </c>
      <c r="E22" s="154">
        <v>774</v>
      </c>
      <c r="F22" s="48">
        <f t="shared" si="1"/>
        <v>9.1688055281342551E-2</v>
      </c>
      <c r="G22" s="156">
        <v>13.27</v>
      </c>
      <c r="H22" s="55">
        <f t="shared" si="2"/>
        <v>1834</v>
      </c>
      <c r="I22" s="50">
        <f t="shared" si="3"/>
        <v>0.11597807757166947</v>
      </c>
      <c r="J22" s="57">
        <f t="shared" si="4"/>
        <v>14.050261723009815</v>
      </c>
      <c r="Q22" s="221"/>
    </row>
    <row r="23" spans="1:17" s="220" customFormat="1" ht="15" customHeight="1" x14ac:dyDescent="0.25">
      <c r="A23" s="52" t="s">
        <v>29</v>
      </c>
      <c r="B23" s="2">
        <v>0</v>
      </c>
      <c r="C23" s="53">
        <f t="shared" si="0"/>
        <v>0</v>
      </c>
      <c r="D23" s="153"/>
      <c r="E23" s="154">
        <v>0</v>
      </c>
      <c r="F23" s="48">
        <f t="shared" si="1"/>
        <v>0</v>
      </c>
      <c r="G23" s="156"/>
      <c r="H23" s="55">
        <f t="shared" si="2"/>
        <v>0</v>
      </c>
      <c r="I23" s="50">
        <f t="shared" si="3"/>
        <v>0</v>
      </c>
      <c r="J23" s="57">
        <f t="shared" si="4"/>
        <v>0</v>
      </c>
      <c r="Q23" s="221"/>
    </row>
    <row r="24" spans="1:17" s="220" customFormat="1" ht="15" customHeight="1" x14ac:dyDescent="0.25">
      <c r="A24" s="52" t="s">
        <v>30</v>
      </c>
      <c r="B24" s="2">
        <v>200</v>
      </c>
      <c r="C24" s="53">
        <f t="shared" si="0"/>
        <v>2.7130906624463037E-2</v>
      </c>
      <c r="D24" s="153">
        <v>13.34</v>
      </c>
      <c r="E24" s="154">
        <v>113</v>
      </c>
      <c r="F24" s="48">
        <f t="shared" si="1"/>
        <v>1.3385982230997039E-2</v>
      </c>
      <c r="G24" s="156">
        <v>13.05</v>
      </c>
      <c r="H24" s="55">
        <f t="shared" si="2"/>
        <v>313</v>
      </c>
      <c r="I24" s="50">
        <f t="shared" si="3"/>
        <v>1.9793423271500844E-2</v>
      </c>
      <c r="J24" s="57">
        <f t="shared" si="4"/>
        <v>13.235303514376996</v>
      </c>
      <c r="Q24" s="221"/>
    </row>
    <row r="25" spans="1:17" s="220" customFormat="1" ht="15" customHeight="1" x14ac:dyDescent="0.25">
      <c r="A25" s="52" t="s">
        <v>31</v>
      </c>
      <c r="B25" s="2">
        <v>3098</v>
      </c>
      <c r="C25" s="53">
        <f t="shared" si="0"/>
        <v>0.42025774361293239</v>
      </c>
      <c r="D25" s="153">
        <v>15.03</v>
      </c>
      <c r="E25" s="154">
        <v>2793</v>
      </c>
      <c r="F25" s="48">
        <f t="shared" si="1"/>
        <v>0.33085883514313918</v>
      </c>
      <c r="G25" s="156">
        <v>15.02</v>
      </c>
      <c r="H25" s="55">
        <f t="shared" si="2"/>
        <v>5891</v>
      </c>
      <c r="I25" s="50">
        <f t="shared" si="3"/>
        <v>0.37253372681281621</v>
      </c>
      <c r="J25" s="57">
        <f t="shared" si="4"/>
        <v>15.025258869461888</v>
      </c>
      <c r="Q25" s="221"/>
    </row>
    <row r="26" spans="1:17" s="220" customFormat="1" ht="15" customHeight="1" x14ac:dyDescent="0.25">
      <c r="A26" s="52" t="s">
        <v>32</v>
      </c>
      <c r="B26" s="2">
        <v>25</v>
      </c>
      <c r="C26" s="53">
        <f t="shared" si="0"/>
        <v>3.3913633280578796E-3</v>
      </c>
      <c r="D26" s="153">
        <v>13.7</v>
      </c>
      <c r="E26" s="154">
        <v>18</v>
      </c>
      <c r="F26" s="48">
        <f t="shared" si="1"/>
        <v>2.132280355380059E-3</v>
      </c>
      <c r="G26" s="156">
        <v>16.440000000000001</v>
      </c>
      <c r="H26" s="55">
        <f t="shared" si="2"/>
        <v>43</v>
      </c>
      <c r="I26" s="50">
        <f t="shared" si="3"/>
        <v>2.7192242833052275E-3</v>
      </c>
      <c r="J26" s="57">
        <f t="shared" si="4"/>
        <v>14.846976744186048</v>
      </c>
      <c r="Q26" s="221"/>
    </row>
    <row r="27" spans="1:17" s="220" customFormat="1" ht="15" customHeight="1" x14ac:dyDescent="0.25">
      <c r="A27" s="52" t="s">
        <v>33</v>
      </c>
      <c r="B27" s="2">
        <v>461</v>
      </c>
      <c r="C27" s="53">
        <f t="shared" si="0"/>
        <v>6.2536739769387284E-2</v>
      </c>
      <c r="D27" s="153">
        <v>13.47</v>
      </c>
      <c r="E27" s="154">
        <v>401</v>
      </c>
      <c r="F27" s="48">
        <f t="shared" si="1"/>
        <v>4.7502467917077983E-2</v>
      </c>
      <c r="G27" s="156">
        <v>14.52</v>
      </c>
      <c r="H27" s="55">
        <f t="shared" si="2"/>
        <v>862</v>
      </c>
      <c r="I27" s="50">
        <f t="shared" si="3"/>
        <v>5.4510961214165259E-2</v>
      </c>
      <c r="J27" s="57">
        <f t="shared" si="4"/>
        <v>13.958457076566123</v>
      </c>
      <c r="Q27" s="221"/>
    </row>
    <row r="28" spans="1:17" s="220" customFormat="1" ht="15" customHeight="1" x14ac:dyDescent="0.25">
      <c r="A28" s="52" t="s">
        <v>34</v>
      </c>
      <c r="B28" s="2">
        <v>84</v>
      </c>
      <c r="C28" s="53">
        <f t="shared" si="0"/>
        <v>1.1394980782274473E-2</v>
      </c>
      <c r="D28" s="153">
        <v>13.8</v>
      </c>
      <c r="E28" s="154">
        <v>69</v>
      </c>
      <c r="F28" s="48">
        <f t="shared" si="1"/>
        <v>8.1737413622902273E-3</v>
      </c>
      <c r="G28" s="156">
        <v>13.72</v>
      </c>
      <c r="H28" s="55">
        <f t="shared" si="2"/>
        <v>153</v>
      </c>
      <c r="I28" s="50">
        <f t="shared" si="3"/>
        <v>9.6753794266441814E-3</v>
      </c>
      <c r="J28" s="57">
        <f t="shared" si="4"/>
        <v>13.763921568627453</v>
      </c>
      <c r="Q28" s="221"/>
    </row>
    <row r="29" spans="1:17" s="220" customFormat="1" ht="15" customHeight="1" x14ac:dyDescent="0.25">
      <c r="A29" s="52" t="s">
        <v>35</v>
      </c>
      <c r="B29" s="2">
        <v>540</v>
      </c>
      <c r="C29" s="53">
        <f t="shared" si="0"/>
        <v>7.3253447886050191E-2</v>
      </c>
      <c r="D29" s="153">
        <v>14.61</v>
      </c>
      <c r="E29" s="154">
        <v>654</v>
      </c>
      <c r="F29" s="48">
        <f t="shared" si="1"/>
        <v>7.7472852912142148E-2</v>
      </c>
      <c r="G29" s="156">
        <v>13.17</v>
      </c>
      <c r="H29" s="55">
        <f t="shared" si="2"/>
        <v>1194</v>
      </c>
      <c r="I29" s="50">
        <f t="shared" si="3"/>
        <v>7.5505902192242833E-2</v>
      </c>
      <c r="J29" s="57">
        <f t="shared" si="4"/>
        <v>13.821256281407036</v>
      </c>
      <c r="Q29" s="221"/>
    </row>
    <row r="30" spans="1:17" s="220" customFormat="1" ht="15" customHeight="1" x14ac:dyDescent="0.25">
      <c r="A30" s="52" t="s">
        <v>36</v>
      </c>
      <c r="B30" s="2">
        <v>111</v>
      </c>
      <c r="C30" s="53">
        <f t="shared" si="0"/>
        <v>1.5057653176576985E-2</v>
      </c>
      <c r="D30" s="153">
        <v>14.97</v>
      </c>
      <c r="E30" s="154">
        <v>55</v>
      </c>
      <c r="F30" s="48">
        <f t="shared" si="1"/>
        <v>6.515301085883515E-3</v>
      </c>
      <c r="G30" s="156">
        <v>13.81</v>
      </c>
      <c r="H30" s="55">
        <f t="shared" si="2"/>
        <v>166</v>
      </c>
      <c r="I30" s="50">
        <f t="shared" si="3"/>
        <v>1.0497470489038785E-2</v>
      </c>
      <c r="J30" s="57">
        <f t="shared" si="4"/>
        <v>14.58566265060241</v>
      </c>
      <c r="Q30" s="221"/>
    </row>
    <row r="31" spans="1:17" s="220" customFormat="1" ht="15" customHeight="1" x14ac:dyDescent="0.25">
      <c r="A31" s="52" t="s">
        <v>37</v>
      </c>
      <c r="B31" s="2">
        <v>7</v>
      </c>
      <c r="C31" s="53">
        <f t="shared" si="0"/>
        <v>9.4958173185620619E-4</v>
      </c>
      <c r="D31" s="153">
        <v>15.36</v>
      </c>
      <c r="E31" s="154">
        <v>13</v>
      </c>
      <c r="F31" s="48">
        <f t="shared" si="1"/>
        <v>1.5399802566633761E-3</v>
      </c>
      <c r="G31" s="156">
        <v>12.26</v>
      </c>
      <c r="H31" s="55">
        <f t="shared" si="2"/>
        <v>20</v>
      </c>
      <c r="I31" s="50">
        <f t="shared" si="3"/>
        <v>1.2647554806070826E-3</v>
      </c>
      <c r="J31" s="57">
        <f t="shared" si="4"/>
        <v>13.344999999999999</v>
      </c>
      <c r="Q31" s="221"/>
    </row>
    <row r="32" spans="1:17" s="220" customFormat="1" ht="15" customHeight="1" x14ac:dyDescent="0.25">
      <c r="A32" s="52" t="s">
        <v>38</v>
      </c>
      <c r="B32" s="2">
        <v>399</v>
      </c>
      <c r="C32" s="53">
        <f t="shared" si="0"/>
        <v>5.4126158715803757E-2</v>
      </c>
      <c r="D32" s="153">
        <v>13.86</v>
      </c>
      <c r="E32" s="154">
        <v>513</v>
      </c>
      <c r="F32" s="48">
        <f t="shared" si="1"/>
        <v>6.0769990128331688E-2</v>
      </c>
      <c r="G32" s="156">
        <v>12.34</v>
      </c>
      <c r="H32" s="55">
        <f t="shared" si="2"/>
        <v>912</v>
      </c>
      <c r="I32" s="50">
        <f t="shared" si="3"/>
        <v>5.7672849915682972E-2</v>
      </c>
      <c r="J32" s="57">
        <f t="shared" si="4"/>
        <v>13.004999999999999</v>
      </c>
      <c r="Q32" s="221"/>
    </row>
    <row r="33" spans="1:17" s="220" customFormat="1" ht="15" customHeight="1" x14ac:dyDescent="0.25">
      <c r="A33" s="52" t="s">
        <v>39</v>
      </c>
      <c r="B33" s="2">
        <v>611</v>
      </c>
      <c r="C33" s="53">
        <f t="shared" si="0"/>
        <v>8.2884919737734569E-2</v>
      </c>
      <c r="D33" s="153">
        <v>15.18</v>
      </c>
      <c r="E33" s="154">
        <v>463</v>
      </c>
      <c r="F33" s="48">
        <f t="shared" si="1"/>
        <v>5.4846989141164856E-2</v>
      </c>
      <c r="G33" s="156">
        <v>15.17</v>
      </c>
      <c r="H33" s="55">
        <f t="shared" si="2"/>
        <v>1074</v>
      </c>
      <c r="I33" s="50">
        <f t="shared" si="3"/>
        <v>6.7917369308600331E-2</v>
      </c>
      <c r="J33" s="57">
        <f t="shared" si="4"/>
        <v>15.175689013035381</v>
      </c>
      <c r="Q33" s="221"/>
    </row>
    <row r="34" spans="1:17" s="220" customFormat="1" ht="15" customHeight="1" x14ac:dyDescent="0.25">
      <c r="A34" s="52" t="s">
        <v>40</v>
      </c>
      <c r="B34" s="2">
        <v>64</v>
      </c>
      <c r="C34" s="53">
        <f t="shared" si="0"/>
        <v>8.6818901198281711E-3</v>
      </c>
      <c r="D34" s="153">
        <v>13.61</v>
      </c>
      <c r="E34" s="154">
        <v>16</v>
      </c>
      <c r="F34" s="48">
        <f t="shared" si="1"/>
        <v>1.8953603158933861E-3</v>
      </c>
      <c r="G34" s="156">
        <v>13.17</v>
      </c>
      <c r="H34" s="55">
        <f t="shared" si="2"/>
        <v>80</v>
      </c>
      <c r="I34" s="50">
        <f t="shared" si="3"/>
        <v>5.0590219224283303E-3</v>
      </c>
      <c r="J34" s="57">
        <f t="shared" si="4"/>
        <v>13.522</v>
      </c>
      <c r="Q34" s="221"/>
    </row>
    <row r="35" spans="1:17" s="220" customFormat="1" ht="15" customHeight="1" x14ac:dyDescent="0.25">
      <c r="A35" s="52" t="s">
        <v>41</v>
      </c>
      <c r="B35" s="2">
        <v>705</v>
      </c>
      <c r="C35" s="53">
        <f t="shared" si="0"/>
        <v>9.563644585123221E-2</v>
      </c>
      <c r="D35" s="153">
        <v>14.11</v>
      </c>
      <c r="E35" s="154">
        <v>1934</v>
      </c>
      <c r="F35" s="48">
        <f t="shared" si="1"/>
        <v>0.22910167818361304</v>
      </c>
      <c r="G35" s="156">
        <v>15.15</v>
      </c>
      <c r="H35" s="55">
        <f t="shared" si="2"/>
        <v>2639</v>
      </c>
      <c r="I35" s="50">
        <f t="shared" si="3"/>
        <v>0.16688448566610456</v>
      </c>
      <c r="J35" s="57">
        <f t="shared" si="4"/>
        <v>14.872167487684729</v>
      </c>
      <c r="Q35" s="221"/>
    </row>
    <row r="36" spans="1:17" s="220" customFormat="1" ht="15" customHeight="1" x14ac:dyDescent="0.25">
      <c r="A36" s="52" t="s">
        <v>42</v>
      </c>
      <c r="B36" s="2">
        <v>513</v>
      </c>
      <c r="C36" s="53">
        <f t="shared" si="0"/>
        <v>6.9590775491747692E-2</v>
      </c>
      <c r="D36" s="153">
        <v>14.01</v>
      </c>
      <c r="E36" s="154">
        <v>666</v>
      </c>
      <c r="F36" s="48">
        <f t="shared" si="1"/>
        <v>7.8894373149062183E-2</v>
      </c>
      <c r="G36" s="156">
        <v>12.36</v>
      </c>
      <c r="H36" s="55">
        <f t="shared" si="2"/>
        <v>1179</v>
      </c>
      <c r="I36" s="50">
        <f t="shared" si="3"/>
        <v>7.4557335581787509E-2</v>
      </c>
      <c r="J36" s="57">
        <f t="shared" si="4"/>
        <v>13.077938931297709</v>
      </c>
      <c r="Q36" s="221"/>
    </row>
    <row r="37" spans="1:17" ht="18" customHeight="1" thickBot="1" x14ac:dyDescent="0.3">
      <c r="A37" s="58" t="s">
        <v>43</v>
      </c>
      <c r="B37" s="3">
        <v>1395</v>
      </c>
      <c r="C37" s="53">
        <f t="shared" si="0"/>
        <v>0.18923807370562964</v>
      </c>
      <c r="D37" s="22">
        <v>14.57</v>
      </c>
      <c r="E37" s="23">
        <v>1054</v>
      </c>
      <c r="F37" s="48">
        <f t="shared" si="1"/>
        <v>0.12485686080947681</v>
      </c>
      <c r="G37" s="24">
        <v>12.77</v>
      </c>
      <c r="H37" s="59">
        <f t="shared" si="2"/>
        <v>2449</v>
      </c>
      <c r="I37" s="60">
        <f t="shared" si="3"/>
        <v>0.15486930860033726</v>
      </c>
      <c r="J37" s="61">
        <f t="shared" si="4"/>
        <v>13.795316455696204</v>
      </c>
    </row>
    <row r="38" spans="1:17" ht="13.8" thickBot="1" x14ac:dyDescent="0.3">
      <c r="A38" s="62" t="s">
        <v>65</v>
      </c>
      <c r="B38" s="63">
        <f>SUM(B7:B37)</f>
        <v>21524</v>
      </c>
      <c r="C38" s="64">
        <f>SUM(C7:C37)</f>
        <v>2.9198281709247116</v>
      </c>
      <c r="D38" s="65">
        <f>(B7*D7+B8*D8+B9*D9+B10*D10+B11*D11+B12*D12+B13*D13+B14*D14+B15*D15+B16*D16+B17*D17+B18*D18+B19*D19+B20*D20+B21*D21+B22*D22+B23*D23+B24*D24+B25*D25+B26*D26+B27*D27+B28*D28+B29*D29+B30*D30+B31*D31+B32*D32+B33*D33+B34*D34+B35*D35+B36*D36+B37*D37)/B38</f>
        <v>14.456221427244008</v>
      </c>
      <c r="E38" s="66">
        <f>SUM(E7:E37)</f>
        <v>24835</v>
      </c>
      <c r="F38" s="67">
        <f>SUM(F7:F37)</f>
        <v>2.941954590325766</v>
      </c>
      <c r="G38" s="68">
        <f>(E7*G7+E8*G8+E9*G9+E10*G10+E11*G11+E12*G12+E13*G13+E14*G14+E15*G15+E16*G16+E17*G17+E18*G18+E19*G19+E20*G20+E21*G21+E22*G22+E23*G23+E24*G24+E25*G25+E26*G26+E27*G27+E28*G28+E29*G29+E30*G30+E31*G31+E32*G32+E33*G33+E34*G34+E35*G35+E36*G36+E37*G37)/E38</f>
        <v>14.082320918059189</v>
      </c>
      <c r="H38" s="69">
        <f>SUM(H7:H37)</f>
        <v>46359</v>
      </c>
      <c r="I38" s="70">
        <f>SUM(I7:I37)</f>
        <v>2.9316399662731869</v>
      </c>
      <c r="J38" s="71">
        <f>(H7*J7+H8*J8+H9*J9+H10*J10+H11*J11+H12*J12+H13*J13+H14*J14+H15*J15+H16*J16+H17*J17+H18*J18+H19*J19+H20*J20+H21*J21+H22*J22+H23*J23+H24*J24+H25*J25+H26*J26+H27*J27+H28*J28+H29*J29+H30*J30+H31*J31+H32*J32+H33*J33+H34*J34+H35*J35+H36*J36+H37*J37)/H38</f>
        <v>14.255919023274878</v>
      </c>
    </row>
    <row r="39" spans="1:17" ht="13.5" customHeight="1" thickBot="1" x14ac:dyDescent="0.3">
      <c r="B39" s="223"/>
      <c r="E39" s="223"/>
    </row>
    <row r="40" spans="1:17" ht="13.5" customHeight="1" x14ac:dyDescent="0.25">
      <c r="B40" s="303" t="s">
        <v>0</v>
      </c>
      <c r="C40" s="304"/>
      <c r="D40" s="304"/>
      <c r="E40" s="305" t="s">
        <v>1</v>
      </c>
      <c r="F40" s="306"/>
      <c r="G40" s="307"/>
      <c r="H40" s="308" t="s">
        <v>2</v>
      </c>
      <c r="I40" s="308"/>
      <c r="J40" s="309"/>
    </row>
    <row r="41" spans="1:17" ht="13.8" thickBot="1" x14ac:dyDescent="0.25">
      <c r="B41" s="29" t="s">
        <v>3</v>
      </c>
      <c r="C41" s="30" t="s">
        <v>4</v>
      </c>
      <c r="D41" s="31" t="s">
        <v>5</v>
      </c>
      <c r="E41" s="32" t="s">
        <v>3</v>
      </c>
      <c r="F41" s="33" t="s">
        <v>4</v>
      </c>
      <c r="G41" s="34" t="s">
        <v>5</v>
      </c>
      <c r="H41" s="35" t="s">
        <v>3</v>
      </c>
      <c r="I41" s="36" t="s">
        <v>4</v>
      </c>
      <c r="J41" s="37" t="s">
        <v>5</v>
      </c>
      <c r="L41" s="225"/>
      <c r="M41" s="225"/>
    </row>
    <row r="42" spans="1:17" ht="13.8" thickBot="1" x14ac:dyDescent="0.25">
      <c r="A42" s="150" t="s">
        <v>7</v>
      </c>
      <c r="B42" s="38"/>
      <c r="C42" s="38"/>
      <c r="D42" s="38"/>
      <c r="E42" s="39"/>
      <c r="F42" s="39"/>
      <c r="G42" s="39"/>
      <c r="H42" s="40"/>
      <c r="I42" s="40"/>
      <c r="J42" s="41"/>
    </row>
    <row r="43" spans="1:17" x14ac:dyDescent="0.25">
      <c r="A43" s="11" t="s">
        <v>116</v>
      </c>
      <c r="B43" s="2">
        <v>453</v>
      </c>
      <c r="C43" s="53">
        <f>IF(B43="","",(B43/$B$57)*3)</f>
        <v>6.1451503504408769E-2</v>
      </c>
      <c r="D43" s="5">
        <v>15</v>
      </c>
      <c r="E43" s="6">
        <v>357</v>
      </c>
      <c r="F43" s="54">
        <f>IF(E43="","",(E43/$E$57)*3)</f>
        <v>4.2290227048371175E-2</v>
      </c>
      <c r="G43" s="9">
        <v>13.5</v>
      </c>
      <c r="H43" s="55">
        <f>B43+E43</f>
        <v>810</v>
      </c>
      <c r="I43" s="56">
        <f>IF(H43="","",(H43/$H$57)*3)</f>
        <v>5.1222596964586843E-2</v>
      </c>
      <c r="J43" s="57">
        <f>IF((D43*B43)+(G43*E43)="",0,IF(H43=0,0,((D43*B43)+(G43*E43))/H43))</f>
        <v>14.338888888888889</v>
      </c>
    </row>
    <row r="44" spans="1:17" x14ac:dyDescent="0.25">
      <c r="A44" s="11" t="s">
        <v>124</v>
      </c>
      <c r="B44" s="2">
        <v>134</v>
      </c>
      <c r="C44" s="53">
        <f>IF(B44="","",(B44/$B$57)*3)</f>
        <v>1.8177707438390235E-2</v>
      </c>
      <c r="D44" s="5">
        <v>13.99</v>
      </c>
      <c r="E44" s="6">
        <v>80</v>
      </c>
      <c r="F44" s="54">
        <f>IF(E44="","",(E44/$E$57)*3)</f>
        <v>9.4768015794669293E-3</v>
      </c>
      <c r="G44" s="9">
        <v>12.67</v>
      </c>
      <c r="H44" s="55">
        <f>B44+E44</f>
        <v>214</v>
      </c>
      <c r="I44" s="56">
        <f>IF(H44="","",(H44/$H$57)*3)</f>
        <v>1.3532883642495783E-2</v>
      </c>
      <c r="J44" s="57">
        <f>IF((D44*B44)+(G44*E44)="",0,IF(H44=0,0,((D44*B44)+(G44*E44))/H44))</f>
        <v>13.496542056074768</v>
      </c>
    </row>
    <row r="45" spans="1:17" x14ac:dyDescent="0.25">
      <c r="A45" s="11" t="s">
        <v>115</v>
      </c>
      <c r="B45" s="2">
        <v>4</v>
      </c>
      <c r="C45" s="53">
        <f>IF(B45="","",(B45/$B$57)*3)</f>
        <v>5.4261813248926069E-4</v>
      </c>
      <c r="D45" s="5">
        <v>15.25</v>
      </c>
      <c r="E45" s="6">
        <v>53</v>
      </c>
      <c r="F45" s="54">
        <f>IF(E45="","",(E45/$E$57)*3)</f>
        <v>6.2783810463968408E-3</v>
      </c>
      <c r="G45" s="9">
        <v>14.52</v>
      </c>
      <c r="H45" s="55">
        <f>B45+E45</f>
        <v>57</v>
      </c>
      <c r="I45" s="56">
        <f>IF(H45="","",(H45/$H$57)*3)</f>
        <v>3.6045531197301858E-3</v>
      </c>
      <c r="J45" s="57">
        <f>IF((D45*B45)+(G45*E45)="",0,IF(H45=0,0,((D45*B45)+(G45*E45))/H45))</f>
        <v>14.571228070175438</v>
      </c>
    </row>
    <row r="46" spans="1:17" ht="13.8" thickBot="1" x14ac:dyDescent="0.3">
      <c r="A46" s="11" t="s">
        <v>125</v>
      </c>
      <c r="B46" s="2">
        <v>0</v>
      </c>
      <c r="C46" s="53">
        <f>IF(B46="","",(B46/$B$57)*3)</f>
        <v>0</v>
      </c>
      <c r="D46" s="5"/>
      <c r="E46" s="6">
        <v>0</v>
      </c>
      <c r="F46" s="54">
        <f>IF(E46="","",(E46/$E$57)*3)</f>
        <v>0</v>
      </c>
      <c r="G46" s="9"/>
      <c r="H46" s="55">
        <f>B46+E46</f>
        <v>0</v>
      </c>
      <c r="I46" s="56">
        <f>IF(H46="","",(H46/$H$57)*3)</f>
        <v>0</v>
      </c>
      <c r="J46" s="57">
        <f>IF((D46*B46)+(G46*E46)="",0,IF(H46=0,0,((D46*B46)+(G46*E46))/H46))</f>
        <v>0</v>
      </c>
    </row>
    <row r="47" spans="1:17" ht="13.8" thickBot="1" x14ac:dyDescent="0.3">
      <c r="A47" s="150" t="s">
        <v>7</v>
      </c>
      <c r="B47" s="73">
        <f>SUM(B43:B46)</f>
        <v>591</v>
      </c>
      <c r="C47" s="74">
        <f>SUM(C43:C46)</f>
        <v>8.0171829075288276E-2</v>
      </c>
      <c r="D47" s="75">
        <f>((B43*D43+B44*D44+B45*D45+B46*D46)/B47)</f>
        <v>14.772690355329949</v>
      </c>
      <c r="E47" s="76">
        <f>SUM(E43:E46)</f>
        <v>490</v>
      </c>
      <c r="F47" s="77">
        <f>SUM(F43:F46)</f>
        <v>5.8045409674234952E-2</v>
      </c>
      <c r="G47" s="78">
        <f>((E43*G43+E44*G44+E45*G45+E46*G46)/E47)</f>
        <v>13.474816326530611</v>
      </c>
      <c r="H47" s="79">
        <f>SUM(H43:H46)</f>
        <v>1081</v>
      </c>
      <c r="I47" s="80">
        <f>SUM(I43:I46)</f>
        <v>6.8360033726812805E-2</v>
      </c>
      <c r="J47" s="81">
        <f>((H43*J43+H44*J44+H45*J45+H46*J46)/H47)</f>
        <v>14.184384828862164</v>
      </c>
    </row>
    <row r="48" spans="1:17" ht="13.5" customHeight="1" thickBot="1" x14ac:dyDescent="0.3"/>
    <row r="49" spans="1:10" ht="13.5" customHeight="1" x14ac:dyDescent="0.25">
      <c r="B49" s="303" t="s">
        <v>0</v>
      </c>
      <c r="C49" s="304"/>
      <c r="D49" s="304"/>
      <c r="E49" s="305" t="s">
        <v>1</v>
      </c>
      <c r="F49" s="306"/>
      <c r="G49" s="307"/>
      <c r="H49" s="308" t="s">
        <v>2</v>
      </c>
      <c r="I49" s="308"/>
      <c r="J49" s="309"/>
    </row>
    <row r="50" spans="1:10" ht="13.8" thickBot="1" x14ac:dyDescent="0.25">
      <c r="B50" s="29" t="s">
        <v>3</v>
      </c>
      <c r="C50" s="30" t="s">
        <v>4</v>
      </c>
      <c r="D50" s="31" t="s">
        <v>5</v>
      </c>
      <c r="E50" s="32" t="s">
        <v>3</v>
      </c>
      <c r="F50" s="33" t="s">
        <v>4</v>
      </c>
      <c r="G50" s="34" t="s">
        <v>5</v>
      </c>
      <c r="H50" s="35" t="s">
        <v>3</v>
      </c>
      <c r="I50" s="36" t="s">
        <v>4</v>
      </c>
      <c r="J50" s="37" t="s">
        <v>5</v>
      </c>
    </row>
    <row r="51" spans="1:10" ht="13.8" thickBot="1" x14ac:dyDescent="0.25">
      <c r="A51" s="310" t="s">
        <v>69</v>
      </c>
      <c r="B51" s="311"/>
      <c r="C51" s="311"/>
      <c r="D51" s="38"/>
      <c r="E51" s="39"/>
      <c r="F51" s="39"/>
      <c r="G51" s="39"/>
      <c r="H51" s="40"/>
      <c r="I51" s="40"/>
      <c r="J51" s="41"/>
    </row>
    <row r="52" spans="1:10" ht="18" customHeight="1" thickBot="1" x14ac:dyDescent="0.3">
      <c r="A52" s="240" t="s">
        <v>68</v>
      </c>
      <c r="B52" s="2"/>
      <c r="C52" s="53" t="str">
        <f>IF(B52="","",(B52/$B$57)*3)</f>
        <v/>
      </c>
      <c r="D52" s="5"/>
      <c r="E52" s="6"/>
      <c r="F52" s="54" t="str">
        <f>IF(E52="","",(E52/$E$57)*3)</f>
        <v/>
      </c>
      <c r="G52" s="9"/>
      <c r="H52" s="55">
        <f>IF(B52+E52=0,0,B52+E52)</f>
        <v>0</v>
      </c>
      <c r="I52" s="56">
        <f>IF(H52="","",(H52/$H$57)*3)</f>
        <v>0</v>
      </c>
      <c r="J52" s="57">
        <f>IF((D52*B52)+(G52*E52)="",0,IF(H52=0,0,((D52*B52)+(G52*E52))/H52))</f>
        <v>0</v>
      </c>
    </row>
    <row r="53" spans="1:10" ht="13.8" thickBot="1" x14ac:dyDescent="0.3">
      <c r="A53" s="62" t="s">
        <v>70</v>
      </c>
      <c r="B53" s="63">
        <f>+B52</f>
        <v>0</v>
      </c>
      <c r="C53" s="64" t="str">
        <f>C52</f>
        <v/>
      </c>
      <c r="D53" s="65">
        <f>D52</f>
        <v>0</v>
      </c>
      <c r="E53" s="66">
        <f t="shared" ref="E53:J53" si="5">+E52</f>
        <v>0</v>
      </c>
      <c r="F53" s="67" t="str">
        <f t="shared" si="5"/>
        <v/>
      </c>
      <c r="G53" s="68">
        <f t="shared" si="5"/>
        <v>0</v>
      </c>
      <c r="H53" s="69">
        <f t="shared" si="5"/>
        <v>0</v>
      </c>
      <c r="I53" s="70">
        <f t="shared" si="5"/>
        <v>0</v>
      </c>
      <c r="J53" s="71">
        <f t="shared" si="5"/>
        <v>0</v>
      </c>
    </row>
    <row r="56" spans="1:10" s="226" customFormat="1" ht="13.8" thickBot="1" x14ac:dyDescent="0.3">
      <c r="A56" s="216"/>
      <c r="B56" s="224"/>
      <c r="C56" s="224"/>
      <c r="D56" s="224"/>
      <c r="E56" s="224"/>
      <c r="F56" s="224"/>
      <c r="G56" s="224"/>
      <c r="H56" s="224"/>
      <c r="I56" s="224"/>
      <c r="J56" s="224"/>
    </row>
    <row r="57" spans="1:10" ht="13.8" thickBot="1" x14ac:dyDescent="0.25">
      <c r="A57" s="82" t="s">
        <v>102</v>
      </c>
      <c r="B57" s="83">
        <f>B38+B47+B53</f>
        <v>22115</v>
      </c>
      <c r="C57" s="84" t="e">
        <f>C38+C47+C53</f>
        <v>#VALUE!</v>
      </c>
      <c r="D57" s="85">
        <f>((B38*D38+B47*D47+B53*D53)/(B57))</f>
        <v>14.464678724847388</v>
      </c>
      <c r="E57" s="86">
        <f>E38+E47+E53</f>
        <v>25325</v>
      </c>
      <c r="F57" s="87" t="e">
        <f>F38+F47+F53</f>
        <v>#VALUE!</v>
      </c>
      <c r="G57" s="88">
        <f>((E38*G38+E47*G47+E53*G53)/(E57))</f>
        <v>14.070566633761102</v>
      </c>
      <c r="H57" s="89">
        <f>H38+H47+H53</f>
        <v>47440</v>
      </c>
      <c r="I57" s="90">
        <f>I38+I47+I53</f>
        <v>2.9999999999999996</v>
      </c>
      <c r="J57" s="91">
        <f>((H38*J38+H47*J47+H53*J53)/(H57))</f>
        <v>14.254288996627318</v>
      </c>
    </row>
    <row r="58" spans="1:10" x14ac:dyDescent="0.25">
      <c r="B58" s="223"/>
      <c r="E58" s="223"/>
    </row>
    <row r="59" spans="1:10" ht="13.8" thickBot="1" x14ac:dyDescent="0.3">
      <c r="A59" s="145"/>
      <c r="B59" s="147"/>
      <c r="C59" s="227"/>
      <c r="D59" s="4"/>
      <c r="E59" s="228"/>
      <c r="F59" s="228"/>
    </row>
    <row r="60" spans="1:10" s="220" customFormat="1" ht="18" customHeight="1" thickBot="1" x14ac:dyDescent="0.3">
      <c r="A60" s="229"/>
      <c r="B60" s="287" t="s">
        <v>0</v>
      </c>
      <c r="C60" s="288"/>
      <c r="D60" s="289" t="s">
        <v>1</v>
      </c>
      <c r="E60" s="290"/>
      <c r="F60" s="301" t="s">
        <v>2</v>
      </c>
      <c r="G60" s="302"/>
      <c r="H60" s="230"/>
      <c r="I60" s="230"/>
      <c r="J60" s="231"/>
    </row>
    <row r="61" spans="1:10" s="220" customFormat="1" ht="18" customHeight="1" thickBot="1" x14ac:dyDescent="0.3">
      <c r="A61" s="150" t="s">
        <v>90</v>
      </c>
      <c r="B61" s="158" t="s">
        <v>3</v>
      </c>
      <c r="C61" s="159" t="s">
        <v>4</v>
      </c>
      <c r="D61" s="160" t="s">
        <v>3</v>
      </c>
      <c r="E61" s="161" t="s">
        <v>4</v>
      </c>
      <c r="F61" s="167" t="s">
        <v>3</v>
      </c>
      <c r="G61" s="168" t="s">
        <v>4</v>
      </c>
      <c r="H61" s="230"/>
      <c r="I61" s="230"/>
      <c r="J61" s="231"/>
    </row>
    <row r="62" spans="1:10" s="220" customFormat="1" ht="18" customHeight="1" x14ac:dyDescent="0.25">
      <c r="A62" s="165" t="s">
        <v>88</v>
      </c>
      <c r="B62" s="260">
        <v>6</v>
      </c>
      <c r="C62" s="53">
        <f>B62/$B$66</f>
        <v>7.8760829614071934E-4</v>
      </c>
      <c r="D62" s="262">
        <v>9</v>
      </c>
      <c r="E62" s="173">
        <f>D62/$D$66</f>
        <v>9.7889928214052653E-4</v>
      </c>
      <c r="F62" s="179">
        <f>B62+D62</f>
        <v>15</v>
      </c>
      <c r="G62" s="174">
        <f>F62/$F$66</f>
        <v>8.9221984296930762E-4</v>
      </c>
      <c r="H62" s="230"/>
      <c r="I62" s="251" t="s">
        <v>106</v>
      </c>
      <c r="J62" s="231"/>
    </row>
    <row r="63" spans="1:10" s="220" customFormat="1" ht="15.75" customHeight="1" x14ac:dyDescent="0.25">
      <c r="A63" s="164" t="s">
        <v>77</v>
      </c>
      <c r="B63" s="261">
        <v>194</v>
      </c>
      <c r="C63" s="53">
        <f>B63/$B$66</f>
        <v>2.5466001575216592E-2</v>
      </c>
      <c r="D63" s="23">
        <v>563</v>
      </c>
      <c r="E63" s="173">
        <f>D63/$D$66</f>
        <v>6.1235588427235151E-2</v>
      </c>
      <c r="F63" s="180">
        <f>B63+D63</f>
        <v>757</v>
      </c>
      <c r="G63" s="174">
        <f>F63/$F$66</f>
        <v>4.5027361408517728E-2</v>
      </c>
      <c r="H63" s="230"/>
      <c r="I63" s="251" t="s">
        <v>107</v>
      </c>
      <c r="J63" s="231"/>
    </row>
    <row r="64" spans="1:10" s="220" customFormat="1" ht="15.75" customHeight="1" x14ac:dyDescent="0.25">
      <c r="A64" s="164" t="s">
        <v>104</v>
      </c>
      <c r="B64" s="261">
        <v>667</v>
      </c>
      <c r="C64" s="53">
        <f>B64/$B$66</f>
        <v>8.7555788920976638E-2</v>
      </c>
      <c r="D64" s="23">
        <v>1129</v>
      </c>
      <c r="E64" s="173">
        <f>D64/$D$66</f>
        <v>0.12279747661518381</v>
      </c>
      <c r="F64" s="180">
        <f>B64+D64</f>
        <v>1796</v>
      </c>
      <c r="G64" s="174">
        <f>F64/$F$66</f>
        <v>0.10682845586485844</v>
      </c>
      <c r="H64" s="230"/>
      <c r="I64" s="251" t="s">
        <v>108</v>
      </c>
      <c r="J64" s="231"/>
    </row>
    <row r="65" spans="1:10" s="220" customFormat="1" ht="15.75" customHeight="1" thickBot="1" x14ac:dyDescent="0.3">
      <c r="A65" s="157" t="s">
        <v>89</v>
      </c>
      <c r="B65" s="261">
        <v>6751</v>
      </c>
      <c r="C65" s="53">
        <f>B65/$B$66</f>
        <v>0.88619060120766602</v>
      </c>
      <c r="D65" s="166">
        <v>7493</v>
      </c>
      <c r="E65" s="173">
        <f>D65/$D$66</f>
        <v>0.81498803567544054</v>
      </c>
      <c r="F65" s="180">
        <f>B65+D65</f>
        <v>14244</v>
      </c>
      <c r="G65" s="174">
        <f>F65/$F$66</f>
        <v>0.84725196288365456</v>
      </c>
      <c r="H65" s="230"/>
      <c r="I65" s="251" t="s">
        <v>109</v>
      </c>
      <c r="J65" s="231"/>
    </row>
    <row r="66" spans="1:10" s="220" customFormat="1" ht="15.75" customHeight="1" thickBot="1" x14ac:dyDescent="0.3">
      <c r="A66" s="82" t="s">
        <v>91</v>
      </c>
      <c r="B66" s="83">
        <f t="shared" ref="B66:G66" si="6">SUM(B62:B65)</f>
        <v>7618</v>
      </c>
      <c r="C66" s="84">
        <f t="shared" si="6"/>
        <v>1</v>
      </c>
      <c r="D66" s="169">
        <f t="shared" si="6"/>
        <v>9194</v>
      </c>
      <c r="E66" s="171">
        <f t="shared" si="6"/>
        <v>1</v>
      </c>
      <c r="F66" s="170">
        <f t="shared" si="6"/>
        <v>16812</v>
      </c>
      <c r="G66" s="172">
        <f t="shared" si="6"/>
        <v>1</v>
      </c>
      <c r="H66" s="230"/>
      <c r="I66" s="230"/>
      <c r="J66" s="231"/>
    </row>
    <row r="67" spans="1:10" ht="13.8" thickBot="1" x14ac:dyDescent="0.3">
      <c r="A67" s="162"/>
      <c r="B67" s="162"/>
      <c r="C67" s="162"/>
      <c r="D67" s="162"/>
      <c r="E67" s="162"/>
      <c r="F67" s="232"/>
      <c r="G67" s="233"/>
      <c r="H67" s="228"/>
      <c r="I67" s="228"/>
    </row>
    <row r="68" spans="1:10" ht="16.2" thickBot="1" x14ac:dyDescent="0.3">
      <c r="A68" s="229"/>
      <c r="B68" s="287" t="s">
        <v>0</v>
      </c>
      <c r="C68" s="288"/>
      <c r="D68" s="289" t="s">
        <v>1</v>
      </c>
      <c r="E68" s="290"/>
      <c r="F68" s="301" t="s">
        <v>2</v>
      </c>
      <c r="G68" s="302"/>
      <c r="H68" s="228"/>
      <c r="I68" s="228"/>
    </row>
    <row r="69" spans="1:10" ht="13.8" thickBot="1" x14ac:dyDescent="0.3">
      <c r="A69" s="250" t="s">
        <v>90</v>
      </c>
      <c r="B69" s="158" t="s">
        <v>3</v>
      </c>
      <c r="C69" s="159" t="s">
        <v>4</v>
      </c>
      <c r="D69" s="160" t="s">
        <v>3</v>
      </c>
      <c r="E69" s="161" t="s">
        <v>4</v>
      </c>
      <c r="F69" s="167" t="s">
        <v>3</v>
      </c>
      <c r="G69" s="168" t="s">
        <v>4</v>
      </c>
      <c r="H69" s="228"/>
      <c r="I69" s="228"/>
    </row>
    <row r="70" spans="1:10" ht="13.8" thickBot="1" x14ac:dyDescent="0.3">
      <c r="A70" s="252" t="s">
        <v>110</v>
      </c>
      <c r="B70" s="253">
        <v>3</v>
      </c>
      <c r="C70" s="106">
        <f>B70/$B$62</f>
        <v>0.5</v>
      </c>
      <c r="D70" s="254">
        <v>1</v>
      </c>
      <c r="E70" s="255">
        <f>D70/$D$62</f>
        <v>0.1111111111111111</v>
      </c>
      <c r="F70" s="256">
        <f>B70+D70</f>
        <v>4</v>
      </c>
      <c r="G70" s="257">
        <f>F70/$F$62</f>
        <v>0.26666666666666666</v>
      </c>
      <c r="H70" s="228"/>
      <c r="I70" s="251" t="s">
        <v>111</v>
      </c>
    </row>
    <row r="71" spans="1:10" ht="13.8" thickBot="1" x14ac:dyDescent="0.3">
      <c r="A71" s="162"/>
      <c r="B71" s="162"/>
      <c r="C71" s="162"/>
      <c r="D71" s="162"/>
      <c r="E71" s="162"/>
      <c r="F71" s="232"/>
      <c r="G71" s="233"/>
      <c r="H71" s="228"/>
      <c r="I71" s="228"/>
    </row>
    <row r="72" spans="1:10" ht="16.2" thickBot="1" x14ac:dyDescent="0.3">
      <c r="A72" s="234"/>
      <c r="B72" s="299" t="s">
        <v>0</v>
      </c>
      <c r="C72" s="300"/>
      <c r="D72" s="289" t="s">
        <v>1</v>
      </c>
      <c r="E72" s="290"/>
      <c r="F72" s="301" t="s">
        <v>2</v>
      </c>
      <c r="G72" s="302"/>
      <c r="H72" s="228"/>
      <c r="I72" s="228"/>
    </row>
    <row r="73" spans="1:10" ht="13.8" thickBot="1" x14ac:dyDescent="0.3">
      <c r="A73" s="150" t="s">
        <v>82</v>
      </c>
      <c r="B73" s="177" t="s">
        <v>3</v>
      </c>
      <c r="C73" s="178" t="s">
        <v>85</v>
      </c>
      <c r="D73" s="160" t="s">
        <v>3</v>
      </c>
      <c r="E73" s="161" t="s">
        <v>85</v>
      </c>
      <c r="F73" s="167" t="s">
        <v>3</v>
      </c>
      <c r="G73" s="168" t="s">
        <v>85</v>
      </c>
      <c r="H73" s="228"/>
      <c r="I73" s="228"/>
    </row>
    <row r="74" spans="1:10" x14ac:dyDescent="0.25">
      <c r="A74" s="175" t="s">
        <v>83</v>
      </c>
      <c r="B74" s="263">
        <v>51</v>
      </c>
      <c r="C74" s="264">
        <v>14.78</v>
      </c>
      <c r="D74" s="265">
        <v>115</v>
      </c>
      <c r="E74" s="266">
        <v>14.8</v>
      </c>
      <c r="F74" s="190">
        <f>B74+D74</f>
        <v>166</v>
      </c>
      <c r="G74" s="46">
        <f>((B74*C74)+(D74*E74))/(B74+D74)</f>
        <v>14.793855421686745</v>
      </c>
      <c r="H74" s="228"/>
      <c r="I74" s="228"/>
    </row>
    <row r="75" spans="1:10" ht="13.8" thickBot="1" x14ac:dyDescent="0.3">
      <c r="A75" s="176" t="s">
        <v>84</v>
      </c>
      <c r="B75" s="259">
        <v>31</v>
      </c>
      <c r="C75" s="235"/>
      <c r="D75" s="182">
        <v>65</v>
      </c>
      <c r="E75" s="163"/>
      <c r="F75" s="242">
        <f>B75+D75</f>
        <v>96</v>
      </c>
      <c r="G75" s="243"/>
      <c r="H75" s="228"/>
      <c r="I75" s="228"/>
    </row>
    <row r="76" spans="1:10" x14ac:dyDescent="0.25">
      <c r="A76" s="162"/>
      <c r="B76" s="145"/>
      <c r="C76" s="145"/>
      <c r="D76" s="145"/>
      <c r="E76" s="145"/>
      <c r="F76" s="236"/>
      <c r="G76" s="228"/>
      <c r="H76" s="228"/>
      <c r="I76" s="228"/>
    </row>
    <row r="77" spans="1:10" ht="14.25" customHeight="1" x14ac:dyDescent="0.25"/>
    <row r="78" spans="1:10" ht="17.399999999999999" x14ac:dyDescent="0.25">
      <c r="A78" s="291" t="s">
        <v>100</v>
      </c>
      <c r="B78" s="291"/>
      <c r="C78" s="291"/>
      <c r="D78" s="291"/>
      <c r="E78" s="291"/>
      <c r="F78" s="291"/>
      <c r="G78" s="291"/>
      <c r="H78" s="291"/>
      <c r="I78" s="291"/>
      <c r="J78" s="291"/>
    </row>
    <row r="79" spans="1:10" ht="13.8" thickBot="1" x14ac:dyDescent="0.3">
      <c r="A79" s="28"/>
      <c r="B79" s="72"/>
      <c r="C79" s="72"/>
      <c r="D79" s="72"/>
      <c r="E79" s="72"/>
      <c r="F79" s="72"/>
      <c r="G79" s="72"/>
      <c r="H79" s="72"/>
      <c r="I79" s="72"/>
      <c r="J79" s="72"/>
    </row>
    <row r="80" spans="1:10" ht="18" x14ac:dyDescent="0.35">
      <c r="A80" s="92"/>
      <c r="B80" s="292" t="s">
        <v>0</v>
      </c>
      <c r="C80" s="293"/>
      <c r="D80" s="293"/>
      <c r="E80" s="294" t="s">
        <v>1</v>
      </c>
      <c r="F80" s="295"/>
      <c r="G80" s="296"/>
      <c r="H80" s="297" t="s">
        <v>2</v>
      </c>
      <c r="I80" s="297"/>
      <c r="J80" s="298"/>
    </row>
    <row r="81" spans="1:13" ht="18.600000000000001" thickBot="1" x14ac:dyDescent="0.4">
      <c r="A81" s="93"/>
      <c r="B81" s="108" t="s">
        <v>3</v>
      </c>
      <c r="C81" s="109" t="s">
        <v>4</v>
      </c>
      <c r="D81" s="110" t="s">
        <v>5</v>
      </c>
      <c r="E81" s="111" t="s">
        <v>3</v>
      </c>
      <c r="F81" s="112" t="s">
        <v>4</v>
      </c>
      <c r="G81" s="113" t="s">
        <v>5</v>
      </c>
      <c r="H81" s="114" t="s">
        <v>3</v>
      </c>
      <c r="I81" s="115" t="s">
        <v>4</v>
      </c>
      <c r="J81" s="116" t="s">
        <v>5</v>
      </c>
      <c r="L81" s="225"/>
      <c r="M81" s="225"/>
    </row>
    <row r="82" spans="1:13" ht="13.8" thickBot="1" x14ac:dyDescent="0.25">
      <c r="A82" s="285" t="s">
        <v>10</v>
      </c>
      <c r="B82" s="286"/>
      <c r="C82" s="286"/>
      <c r="D82" s="117"/>
      <c r="E82" s="118"/>
      <c r="F82" s="118"/>
      <c r="G82" s="118"/>
      <c r="H82" s="119"/>
      <c r="I82" s="119"/>
      <c r="J82" s="120"/>
    </row>
    <row r="83" spans="1:13" x14ac:dyDescent="0.25">
      <c r="A83" s="121" t="s">
        <v>92</v>
      </c>
      <c r="B83" s="184">
        <v>4</v>
      </c>
      <c r="C83" s="185">
        <f>IF(B83="","",(B83/$B$88))</f>
        <v>3.5398230088495575E-2</v>
      </c>
      <c r="D83" s="151">
        <v>12.25</v>
      </c>
      <c r="E83" s="152">
        <v>2</v>
      </c>
      <c r="F83" s="186">
        <f>IF(E83="","",(E83/$E$88))</f>
        <v>4.0816326530612242E-2</v>
      </c>
      <c r="G83" s="155">
        <v>12.5</v>
      </c>
      <c r="H83" s="187">
        <f>IF(B83+E83=0,0,B83+E83)</f>
        <v>6</v>
      </c>
      <c r="I83" s="188">
        <f>IF(H83=0,"",(H83/$H$88))</f>
        <v>3.7037037037037035E-2</v>
      </c>
      <c r="J83" s="189">
        <f>IF((D83*B83)+(G83*E83)="",0,IF(H83=0,0,((D83*B83)+(G83*E83))/H83))</f>
        <v>12.333333333333334</v>
      </c>
    </row>
    <row r="84" spans="1:13" x14ac:dyDescent="0.25">
      <c r="A84" s="123" t="s">
        <v>93</v>
      </c>
      <c r="B84" s="2">
        <v>62</v>
      </c>
      <c r="C84" s="124">
        <f>IF(B84="","",(B84/$B$88))</f>
        <v>0.54867256637168138</v>
      </c>
      <c r="D84" s="5">
        <v>13.41</v>
      </c>
      <c r="E84" s="6">
        <v>37</v>
      </c>
      <c r="F84" s="125">
        <f>IF(E84="","",(E84/$E$88))</f>
        <v>0.75510204081632648</v>
      </c>
      <c r="G84" s="9">
        <v>12.22</v>
      </c>
      <c r="H84" s="126">
        <f>IF(B84+E84=0,0,B84+E84)</f>
        <v>99</v>
      </c>
      <c r="I84" s="127">
        <f>IF(H84=0,"",(H84/$H$88))</f>
        <v>0.61111111111111116</v>
      </c>
      <c r="J84" s="128">
        <f>IF((D84*B84)+(G84*E84)="",0,IF(H84=0,0,((D84*B84)+(G84*E84))/H84))</f>
        <v>12.965252525252525</v>
      </c>
    </row>
    <row r="85" spans="1:13" x14ac:dyDescent="0.25">
      <c r="A85" s="123" t="s">
        <v>94</v>
      </c>
      <c r="B85" s="2">
        <v>41</v>
      </c>
      <c r="C85" s="124">
        <f>IF(B85="","",(B85/$B$88))</f>
        <v>0.36283185840707965</v>
      </c>
      <c r="D85" s="5">
        <v>12.93</v>
      </c>
      <c r="E85" s="6">
        <v>1</v>
      </c>
      <c r="F85" s="125">
        <f>IF(E85="","",(E85/$E$88))</f>
        <v>2.0408163265306121E-2</v>
      </c>
      <c r="G85" s="9">
        <v>11.27</v>
      </c>
      <c r="H85" s="126">
        <f>IF(B85+E85=0,0,B85+E85)</f>
        <v>42</v>
      </c>
      <c r="I85" s="127">
        <f>IF(H85=0,"",(H85/$H$88))</f>
        <v>0.25925925925925924</v>
      </c>
      <c r="J85" s="128">
        <f>IF((D85*B85)+(G85*E85)="",0,IF(H85=0,0,((D85*B85)+(G85*E85))/H85))</f>
        <v>12.890476190476189</v>
      </c>
    </row>
    <row r="86" spans="1:13" x14ac:dyDescent="0.25">
      <c r="A86" s="123" t="s">
        <v>95</v>
      </c>
      <c r="B86" s="2">
        <v>2</v>
      </c>
      <c r="C86" s="124">
        <f>IF(B86="","",(B86/$B$88))</f>
        <v>1.7699115044247787E-2</v>
      </c>
      <c r="D86" s="5">
        <v>13.5</v>
      </c>
      <c r="E86" s="6">
        <v>5</v>
      </c>
      <c r="F86" s="125">
        <f>IF(E86="","",(E86/$E$88))</f>
        <v>0.10204081632653061</v>
      </c>
      <c r="G86" s="9">
        <v>13.02</v>
      </c>
      <c r="H86" s="126">
        <f>IF(B86+E86=0,0,B86+E86)</f>
        <v>7</v>
      </c>
      <c r="I86" s="127">
        <f>IF(H86=0,"",(H86/$H$88))</f>
        <v>4.3209876543209874E-2</v>
      </c>
      <c r="J86" s="128">
        <f>IF((D86*B86)+(G86*E86)="",0,IF(H86=0,0,((D86*B86)+(G86*E86))/H86))</f>
        <v>13.157142857142857</v>
      </c>
    </row>
    <row r="87" spans="1:13" ht="13.8" thickBot="1" x14ac:dyDescent="0.3">
      <c r="A87" s="129" t="s">
        <v>96</v>
      </c>
      <c r="B87" s="13">
        <v>4</v>
      </c>
      <c r="C87" s="191">
        <f>IF(B87="","",(B87/$B$88))</f>
        <v>3.5398230088495575E-2</v>
      </c>
      <c r="D87" s="15">
        <v>10.199999999999999</v>
      </c>
      <c r="E87" s="16">
        <v>4</v>
      </c>
      <c r="F87" s="192">
        <f>IF(E87="","",(E87/$E$88))</f>
        <v>8.1632653061224483E-2</v>
      </c>
      <c r="G87" s="17">
        <v>12</v>
      </c>
      <c r="H87" s="193">
        <f>IF(B87+E87=0,0,B87+E87)</f>
        <v>8</v>
      </c>
      <c r="I87" s="194">
        <f>IF(H87=0,"",(H87/$H$88))</f>
        <v>4.9382716049382713E-2</v>
      </c>
      <c r="J87" s="195">
        <f>IF((D87*B87)+(G87*E87)="",0,IF(H87=0,0,((D87*B87)+(G87*E87))/H87))</f>
        <v>11.1</v>
      </c>
    </row>
    <row r="88" spans="1:13" ht="13.8" thickBot="1" x14ac:dyDescent="0.3">
      <c r="A88" s="134"/>
      <c r="B88" s="135">
        <f>SUM(B83:B87)</f>
        <v>113</v>
      </c>
      <c r="C88" s="136">
        <f>SUM(C83:C87)</f>
        <v>1</v>
      </c>
      <c r="D88" s="137">
        <f>((B83*D83)+(B84*D84)+(B85*D85)+(B86*D86)+(B87*D87))/B88</f>
        <v>13.082743362831858</v>
      </c>
      <c r="E88" s="135">
        <f>SUM(E83:E87)</f>
        <v>49</v>
      </c>
      <c r="F88" s="136">
        <f>SUM(F83:F87)</f>
        <v>1</v>
      </c>
      <c r="G88" s="137">
        <f>((E83*G83)+(E84*G84)+(E85*G85)+(E86*G86)+(E87*G87))/E88</f>
        <v>12.275714285714285</v>
      </c>
      <c r="H88" s="135">
        <f>SUM(H83:H87)</f>
        <v>162</v>
      </c>
      <c r="I88" s="136">
        <f>SUM(I83:I87)</f>
        <v>1</v>
      </c>
      <c r="J88" s="138">
        <f>((H83*J83)+(H84*J84)+(H85*J85)+(H86*J86)+(H87*J87))/H88</f>
        <v>12.838641975308644</v>
      </c>
    </row>
    <row r="90" spans="1:13" ht="14.25" customHeight="1" thickBot="1" x14ac:dyDescent="0.3"/>
    <row r="91" spans="1:13" ht="13.8" thickBot="1" x14ac:dyDescent="0.3">
      <c r="A91" s="269" t="s">
        <v>126</v>
      </c>
      <c r="B91" s="270" t="s">
        <v>0</v>
      </c>
      <c r="C91" s="271" t="s">
        <v>1</v>
      </c>
      <c r="D91" s="271" t="s">
        <v>127</v>
      </c>
      <c r="E91" s="279" t="s">
        <v>128</v>
      </c>
      <c r="F91" s="280"/>
    </row>
    <row r="92" spans="1:13" x14ac:dyDescent="0.25">
      <c r="A92" s="272" t="s">
        <v>129</v>
      </c>
      <c r="B92" s="273">
        <v>61</v>
      </c>
      <c r="C92" s="274">
        <v>30</v>
      </c>
      <c r="D92" s="274">
        <f>SUM(B92:C92)</f>
        <v>91</v>
      </c>
      <c r="E92" s="281">
        <v>0.35</v>
      </c>
      <c r="F92" s="282"/>
    </row>
    <row r="93" spans="1:13" ht="13.8" thickBot="1" x14ac:dyDescent="0.3">
      <c r="A93" s="275" t="s">
        <v>130</v>
      </c>
      <c r="B93" s="276">
        <v>6</v>
      </c>
      <c r="C93" s="277">
        <v>1</v>
      </c>
      <c r="D93" s="277">
        <f>SUM(B93:C93)</f>
        <v>7</v>
      </c>
      <c r="E93" s="283">
        <v>2.69E-2</v>
      </c>
      <c r="F93" s="284"/>
    </row>
    <row r="120" spans="1:17" s="224" customFormat="1" x14ac:dyDescent="0.25">
      <c r="A120" s="216"/>
      <c r="K120" s="216"/>
      <c r="L120" s="216"/>
      <c r="M120" s="216"/>
      <c r="N120" s="216"/>
      <c r="O120" s="216"/>
      <c r="P120" s="216"/>
      <c r="Q120" s="216"/>
    </row>
    <row r="121" spans="1:17" x14ac:dyDescent="0.25">
      <c r="E121" s="239"/>
    </row>
  </sheetData>
  <sheetProtection algorithmName="SHA-512" hashValue="RrlytY2hNZdlNv6nIeeWQs7vXCidNJbBQ8b/l3NHoPoS8gYloK9rM+xyKRkjZCovrGE7It3FCgJIQwgWvQD5Sg==" saltValue="JsFG5qxiopjlgcYTipOgfQ==" spinCount="100000" sheet="1" objects="1" scenarios="1" selectLockedCells="1"/>
  <mergeCells count="29">
    <mergeCell ref="A1:J1"/>
    <mergeCell ref="B4:D4"/>
    <mergeCell ref="E4:G4"/>
    <mergeCell ref="H4:J4"/>
    <mergeCell ref="B40:D40"/>
    <mergeCell ref="E40:G40"/>
    <mergeCell ref="H40:J40"/>
    <mergeCell ref="D3:J3"/>
    <mergeCell ref="F68:G68"/>
    <mergeCell ref="B49:D49"/>
    <mergeCell ref="E49:G49"/>
    <mergeCell ref="H49:J49"/>
    <mergeCell ref="A51:C51"/>
    <mergeCell ref="E91:F91"/>
    <mergeCell ref="E92:F92"/>
    <mergeCell ref="E93:F93"/>
    <mergeCell ref="A82:C82"/>
    <mergeCell ref="B60:C60"/>
    <mergeCell ref="D60:E60"/>
    <mergeCell ref="A78:J78"/>
    <mergeCell ref="B80:D80"/>
    <mergeCell ref="E80:G80"/>
    <mergeCell ref="H80:J80"/>
    <mergeCell ref="B72:C72"/>
    <mergeCell ref="D72:E72"/>
    <mergeCell ref="F60:G60"/>
    <mergeCell ref="F72:G72"/>
    <mergeCell ref="B68:C68"/>
    <mergeCell ref="D68:E68"/>
  </mergeCells>
  <printOptions horizontalCentered="1"/>
  <pageMargins left="0" right="0" top="0.98425196850393704" bottom="0.98425196850393704" header="0.51181102362204722" footer="0.51181102362204722"/>
  <pageSetup paperSize="9" orientation="portrait" horizontalDpi="4294967293" verticalDpi="300" r:id="rId1"/>
  <headerFooter alignWithMargins="0"/>
  <ignoredErrors>
    <ignoredError sqref="F75 C8:C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212"/>
  <sheetViews>
    <sheetView topLeftCell="A31" zoomScaleNormal="100" workbookViewId="0">
      <selection activeCell="D67" sqref="D67"/>
    </sheetView>
  </sheetViews>
  <sheetFormatPr baseColWidth="10" defaultColWidth="11.44140625" defaultRowHeight="13.2" x14ac:dyDescent="0.25"/>
  <cols>
    <col min="1" max="1" width="33.109375" style="216" bestFit="1" customWidth="1"/>
    <col min="2" max="2" width="9.6640625" style="224" bestFit="1" customWidth="1"/>
    <col min="3" max="4" width="9.44140625" style="224" customWidth="1"/>
    <col min="5" max="5" width="9.77734375" style="224" customWidth="1"/>
    <col min="6" max="6" width="9.44140625" style="224" bestFit="1" customWidth="1"/>
    <col min="7" max="7" width="8.77734375" style="224" customWidth="1"/>
    <col min="8" max="8" width="7.6640625" style="224" customWidth="1"/>
    <col min="9" max="9" width="10.44140625" style="224" customWidth="1"/>
    <col min="10" max="10" width="10.6640625" style="224" customWidth="1"/>
    <col min="11" max="11" width="4.33203125" style="216" customWidth="1"/>
    <col min="12" max="12" width="21.109375" style="216" bestFit="1" customWidth="1"/>
    <col min="13" max="16384" width="11.44140625" style="216"/>
  </cols>
  <sheetData>
    <row r="1" spans="1:17" ht="13.5" customHeight="1" x14ac:dyDescent="0.25">
      <c r="A1" s="291" t="s">
        <v>101</v>
      </c>
      <c r="B1" s="291"/>
      <c r="C1" s="291"/>
      <c r="D1" s="291"/>
      <c r="E1" s="291"/>
      <c r="F1" s="291"/>
      <c r="G1" s="291"/>
      <c r="H1" s="291"/>
      <c r="I1" s="291"/>
      <c r="J1" s="291"/>
    </row>
    <row r="2" spans="1:17" ht="13.5" customHeight="1" thickBot="1" x14ac:dyDescent="0.3">
      <c r="A2" s="217"/>
      <c r="B2" s="217"/>
      <c r="C2" s="217"/>
      <c r="D2" s="217"/>
      <c r="E2" s="217"/>
      <c r="F2" s="217"/>
      <c r="G2" s="217"/>
      <c r="H2" s="217"/>
      <c r="I2" s="217"/>
      <c r="J2" s="217"/>
    </row>
    <row r="3" spans="1:17" ht="13.5" customHeight="1" thickBot="1" x14ac:dyDescent="0.3">
      <c r="A3" s="218"/>
      <c r="B3" s="26" t="s">
        <v>13</v>
      </c>
      <c r="C3" s="27"/>
      <c r="D3" s="313"/>
      <c r="E3" s="313"/>
      <c r="F3" s="313"/>
      <c r="G3" s="314"/>
      <c r="H3" s="314"/>
      <c r="I3" s="314"/>
      <c r="J3" s="315"/>
    </row>
    <row r="4" spans="1:17" ht="19.5" customHeight="1" x14ac:dyDescent="0.25">
      <c r="A4" s="218"/>
      <c r="B4" s="303" t="s">
        <v>0</v>
      </c>
      <c r="C4" s="304"/>
      <c r="D4" s="304"/>
      <c r="E4" s="305" t="s">
        <v>1</v>
      </c>
      <c r="F4" s="306"/>
      <c r="G4" s="307"/>
      <c r="H4" s="308" t="s">
        <v>2</v>
      </c>
      <c r="I4" s="308"/>
      <c r="J4" s="309"/>
    </row>
    <row r="5" spans="1:17" ht="13.5" customHeight="1" thickBot="1" x14ac:dyDescent="0.25">
      <c r="A5" s="219"/>
      <c r="B5" s="29" t="s">
        <v>3</v>
      </c>
      <c r="C5" s="30" t="s">
        <v>4</v>
      </c>
      <c r="D5" s="31" t="s">
        <v>5</v>
      </c>
      <c r="E5" s="32" t="s">
        <v>3</v>
      </c>
      <c r="F5" s="33" t="s">
        <v>4</v>
      </c>
      <c r="G5" s="34" t="s">
        <v>5</v>
      </c>
      <c r="H5" s="35" t="s">
        <v>3</v>
      </c>
      <c r="I5" s="36" t="s">
        <v>4</v>
      </c>
      <c r="J5" s="37" t="s">
        <v>5</v>
      </c>
    </row>
    <row r="6" spans="1:17" s="220" customFormat="1" ht="15" customHeight="1" thickBot="1" x14ac:dyDescent="0.25">
      <c r="A6" s="150" t="s">
        <v>6</v>
      </c>
      <c r="B6" s="38"/>
      <c r="C6" s="38"/>
      <c r="D6" s="38"/>
      <c r="E6" s="39"/>
      <c r="F6" s="39"/>
      <c r="G6" s="39"/>
      <c r="H6" s="40"/>
      <c r="I6" s="40"/>
      <c r="J6" s="41"/>
      <c r="Q6" s="221"/>
    </row>
    <row r="7" spans="1:17" s="220" customFormat="1" ht="15" customHeight="1" x14ac:dyDescent="0.25">
      <c r="A7" s="42" t="s">
        <v>44</v>
      </c>
      <c r="B7" s="18">
        <v>433</v>
      </c>
      <c r="C7" s="53">
        <f t="shared" ref="C7:C33" si="0">IF(B7="","",(B7/$B$53)*3)</f>
        <v>0.11044040129229724</v>
      </c>
      <c r="D7" s="151">
        <v>12.61</v>
      </c>
      <c r="E7" s="152">
        <v>817</v>
      </c>
      <c r="F7" s="43">
        <f t="shared" ref="F7:F33" si="1">IF(E7="","",(E7/$E$53)*3)</f>
        <v>0.3395677472984206</v>
      </c>
      <c r="G7" s="155">
        <v>13.54</v>
      </c>
      <c r="H7" s="44">
        <f t="shared" ref="H7:H33" si="2">IF(B7+E7=0,0,B7+E7)</f>
        <v>1250</v>
      </c>
      <c r="I7" s="45">
        <f t="shared" ref="I7:I33" si="3">IF(H7="","",(H7/$H$53)*3)</f>
        <v>0.19757639620653319</v>
      </c>
      <c r="J7" s="46">
        <f t="shared" ref="J7:J33" si="4">IF((D7*B7)+(G7*E7)="",0,IF(H7=0,0,((D7*B7)+(G7*E7))/H7))</f>
        <v>13.217847999999998</v>
      </c>
      <c r="Q7" s="221"/>
    </row>
    <row r="8" spans="1:17" s="220" customFormat="1" ht="15" customHeight="1" x14ac:dyDescent="0.25">
      <c r="A8" s="47" t="s">
        <v>45</v>
      </c>
      <c r="B8" s="1">
        <v>1</v>
      </c>
      <c r="C8" s="53">
        <f t="shared" si="0"/>
        <v>2.5505866349260326E-4</v>
      </c>
      <c r="D8" s="153">
        <v>13.5</v>
      </c>
      <c r="E8" s="154">
        <v>22</v>
      </c>
      <c r="F8" s="48">
        <f t="shared" si="1"/>
        <v>9.14380714879468E-3</v>
      </c>
      <c r="G8" s="156">
        <v>13.1</v>
      </c>
      <c r="H8" s="49">
        <f t="shared" si="2"/>
        <v>23</v>
      </c>
      <c r="I8" s="50">
        <f t="shared" si="3"/>
        <v>3.6354056902002108E-3</v>
      </c>
      <c r="J8" s="51">
        <f>IF((D8*B8)+(G8*E8)="",0,IF(H8=0,0,((D8*B8)+(G8*E8))/H8))</f>
        <v>13.117391304347825</v>
      </c>
      <c r="Q8" s="221"/>
    </row>
    <row r="9" spans="1:17" s="220" customFormat="1" ht="15" customHeight="1" x14ac:dyDescent="0.25">
      <c r="A9" s="52" t="s">
        <v>46</v>
      </c>
      <c r="B9" s="2">
        <v>1266</v>
      </c>
      <c r="C9" s="53">
        <f t="shared" si="0"/>
        <v>0.32290426798163574</v>
      </c>
      <c r="D9" s="153">
        <v>14.15</v>
      </c>
      <c r="E9" s="154">
        <v>1263</v>
      </c>
      <c r="F9" s="48">
        <f t="shared" si="1"/>
        <v>0.52493765586034913</v>
      </c>
      <c r="G9" s="156">
        <v>12.54</v>
      </c>
      <c r="H9" s="55">
        <f t="shared" si="2"/>
        <v>2529</v>
      </c>
      <c r="I9" s="50">
        <f t="shared" si="3"/>
        <v>0.39973656480505793</v>
      </c>
      <c r="J9" s="57">
        <f t="shared" si="4"/>
        <v>13.345954922894425</v>
      </c>
      <c r="Q9" s="221"/>
    </row>
    <row r="10" spans="1:17" s="220" customFormat="1" ht="15" customHeight="1" x14ac:dyDescent="0.25">
      <c r="A10" s="52" t="s">
        <v>47</v>
      </c>
      <c r="B10" s="2">
        <v>456</v>
      </c>
      <c r="C10" s="53">
        <f t="shared" si="0"/>
        <v>0.11630675055262711</v>
      </c>
      <c r="D10" s="153">
        <v>13.56</v>
      </c>
      <c r="E10" s="154">
        <v>283</v>
      </c>
      <c r="F10" s="48">
        <f t="shared" si="1"/>
        <v>0.11762261014131338</v>
      </c>
      <c r="G10" s="156">
        <v>12.47</v>
      </c>
      <c r="H10" s="55">
        <f t="shared" si="2"/>
        <v>739</v>
      </c>
      <c r="I10" s="50">
        <f t="shared" si="3"/>
        <v>0.11680716543730242</v>
      </c>
      <c r="J10" s="57">
        <f t="shared" si="4"/>
        <v>13.14258457374831</v>
      </c>
      <c r="Q10" s="221"/>
    </row>
    <row r="11" spans="1:17" s="220" customFormat="1" ht="15" customHeight="1" x14ac:dyDescent="0.25">
      <c r="A11" s="47" t="s">
        <v>49</v>
      </c>
      <c r="B11" s="2">
        <v>1779</v>
      </c>
      <c r="C11" s="53">
        <f t="shared" si="0"/>
        <v>0.45374936235334129</v>
      </c>
      <c r="D11" s="153">
        <v>12.69</v>
      </c>
      <c r="E11" s="154">
        <v>935</v>
      </c>
      <c r="F11" s="48">
        <f t="shared" si="1"/>
        <v>0.38861180382377392</v>
      </c>
      <c r="G11" s="156">
        <v>12.41</v>
      </c>
      <c r="H11" s="55">
        <f t="shared" si="2"/>
        <v>2714</v>
      </c>
      <c r="I11" s="50">
        <f t="shared" si="3"/>
        <v>0.42897787144362487</v>
      </c>
      <c r="J11" s="57">
        <f t="shared" si="4"/>
        <v>12.593537214443625</v>
      </c>
      <c r="Q11" s="221"/>
    </row>
    <row r="12" spans="1:17" s="220" customFormat="1" ht="15" customHeight="1" x14ac:dyDescent="0.25">
      <c r="A12" s="52" t="s">
        <v>50</v>
      </c>
      <c r="B12" s="2">
        <v>0</v>
      </c>
      <c r="C12" s="53">
        <f t="shared" si="0"/>
        <v>0</v>
      </c>
      <c r="D12" s="153"/>
      <c r="E12" s="154">
        <v>0</v>
      </c>
      <c r="F12" s="48">
        <f t="shared" si="1"/>
        <v>0</v>
      </c>
      <c r="G12" s="156"/>
      <c r="H12" s="55">
        <f t="shared" si="2"/>
        <v>0</v>
      </c>
      <c r="I12" s="50">
        <f t="shared" si="3"/>
        <v>0</v>
      </c>
      <c r="J12" s="57">
        <f t="shared" si="4"/>
        <v>0</v>
      </c>
      <c r="Q12" s="221"/>
    </row>
    <row r="13" spans="1:17" s="220" customFormat="1" ht="15" customHeight="1" x14ac:dyDescent="0.25">
      <c r="A13" s="52" t="s">
        <v>72</v>
      </c>
      <c r="B13" s="2">
        <v>174</v>
      </c>
      <c r="C13" s="53">
        <f t="shared" si="0"/>
        <v>4.4380207447712969E-2</v>
      </c>
      <c r="D13" s="153">
        <v>12.21</v>
      </c>
      <c r="E13" s="154">
        <v>147</v>
      </c>
      <c r="F13" s="48">
        <f t="shared" si="1"/>
        <v>6.1097256857855359E-2</v>
      </c>
      <c r="G13" s="156">
        <v>11.21</v>
      </c>
      <c r="H13" s="55">
        <f t="shared" si="2"/>
        <v>321</v>
      </c>
      <c r="I13" s="50">
        <f t="shared" si="3"/>
        <v>5.073761854583772E-2</v>
      </c>
      <c r="J13" s="57">
        <f t="shared" si="4"/>
        <v>11.752056074766354</v>
      </c>
      <c r="Q13" s="221"/>
    </row>
    <row r="14" spans="1:17" s="220" customFormat="1" ht="15" customHeight="1" x14ac:dyDescent="0.25">
      <c r="A14" s="52" t="s">
        <v>48</v>
      </c>
      <c r="B14" s="2">
        <v>259</v>
      </c>
      <c r="C14" s="53">
        <f t="shared" si="0"/>
        <v>6.6060193844584253E-2</v>
      </c>
      <c r="D14" s="153">
        <v>13.22</v>
      </c>
      <c r="E14" s="154">
        <v>352</v>
      </c>
      <c r="F14" s="48">
        <f t="shared" si="1"/>
        <v>0.14630091438071488</v>
      </c>
      <c r="G14" s="156">
        <v>12.85</v>
      </c>
      <c r="H14" s="55">
        <f t="shared" si="2"/>
        <v>611</v>
      </c>
      <c r="I14" s="50">
        <f t="shared" si="3"/>
        <v>9.6575342465753417E-2</v>
      </c>
      <c r="J14" s="57">
        <f t="shared" si="4"/>
        <v>13.006841243862521</v>
      </c>
      <c r="Q14" s="221"/>
    </row>
    <row r="15" spans="1:17" s="220" customFormat="1" ht="15" customHeight="1" x14ac:dyDescent="0.25">
      <c r="A15" s="52" t="s">
        <v>51</v>
      </c>
      <c r="B15" s="2">
        <v>1010</v>
      </c>
      <c r="C15" s="53">
        <f t="shared" si="0"/>
        <v>0.25760925012752933</v>
      </c>
      <c r="D15" s="153">
        <v>13.78</v>
      </c>
      <c r="E15" s="154">
        <v>62</v>
      </c>
      <c r="F15" s="48">
        <f t="shared" si="1"/>
        <v>2.5768911055694097E-2</v>
      </c>
      <c r="G15" s="156">
        <v>13.09</v>
      </c>
      <c r="H15" s="55">
        <f t="shared" si="2"/>
        <v>1072</v>
      </c>
      <c r="I15" s="50">
        <f t="shared" si="3"/>
        <v>0.16944151738672286</v>
      </c>
      <c r="J15" s="57">
        <f t="shared" si="4"/>
        <v>13.740093283582089</v>
      </c>
      <c r="Q15" s="221"/>
    </row>
    <row r="16" spans="1:17" s="220" customFormat="1" ht="15" customHeight="1" x14ac:dyDescent="0.25">
      <c r="A16" s="52" t="s">
        <v>71</v>
      </c>
      <c r="B16" s="2">
        <v>1</v>
      </c>
      <c r="C16" s="53">
        <f t="shared" si="0"/>
        <v>2.5505866349260326E-4</v>
      </c>
      <c r="D16" s="153">
        <v>15</v>
      </c>
      <c r="E16" s="154">
        <v>79</v>
      </c>
      <c r="F16" s="48">
        <f t="shared" si="1"/>
        <v>3.2834580216126355E-2</v>
      </c>
      <c r="G16" s="156">
        <v>14.19</v>
      </c>
      <c r="H16" s="55">
        <f t="shared" si="2"/>
        <v>80</v>
      </c>
      <c r="I16" s="50">
        <f t="shared" si="3"/>
        <v>1.2644889357218123E-2</v>
      </c>
      <c r="J16" s="57">
        <f t="shared" si="4"/>
        <v>14.200125</v>
      </c>
      <c r="Q16" s="221"/>
    </row>
    <row r="17" spans="1:17" s="220" customFormat="1" ht="15" customHeight="1" x14ac:dyDescent="0.25">
      <c r="A17" s="52" t="s">
        <v>52</v>
      </c>
      <c r="B17" s="2">
        <v>546</v>
      </c>
      <c r="C17" s="53">
        <f t="shared" si="0"/>
        <v>0.13926203026696138</v>
      </c>
      <c r="D17" s="153">
        <v>12.99</v>
      </c>
      <c r="E17" s="154">
        <v>262</v>
      </c>
      <c r="F17" s="48">
        <f t="shared" si="1"/>
        <v>0.10889443059019119</v>
      </c>
      <c r="G17" s="156">
        <v>12.94</v>
      </c>
      <c r="H17" s="55">
        <f t="shared" si="2"/>
        <v>808</v>
      </c>
      <c r="I17" s="50">
        <f t="shared" si="3"/>
        <v>0.12771338250790304</v>
      </c>
      <c r="J17" s="57">
        <f t="shared" si="4"/>
        <v>12.973787128712871</v>
      </c>
      <c r="Q17" s="221"/>
    </row>
    <row r="18" spans="1:17" s="220" customFormat="1" ht="15" customHeight="1" x14ac:dyDescent="0.25">
      <c r="A18" s="47" t="s">
        <v>53</v>
      </c>
      <c r="B18" s="2">
        <v>173</v>
      </c>
      <c r="C18" s="53">
        <f t="shared" si="0"/>
        <v>4.4125148784220372E-2</v>
      </c>
      <c r="D18" s="153">
        <v>13.67</v>
      </c>
      <c r="E18" s="154">
        <v>9</v>
      </c>
      <c r="F18" s="48">
        <f t="shared" si="1"/>
        <v>3.740648379052369E-3</v>
      </c>
      <c r="G18" s="156">
        <v>13.99</v>
      </c>
      <c r="H18" s="55">
        <f t="shared" si="2"/>
        <v>182</v>
      </c>
      <c r="I18" s="50">
        <f t="shared" si="3"/>
        <v>2.8767123287671233E-2</v>
      </c>
      <c r="J18" s="57">
        <f t="shared" si="4"/>
        <v>13.685824175824175</v>
      </c>
      <c r="Q18" s="221"/>
    </row>
    <row r="19" spans="1:17" s="220" customFormat="1" ht="15" customHeight="1" x14ac:dyDescent="0.25">
      <c r="A19" s="52" t="s">
        <v>73</v>
      </c>
      <c r="B19" s="2">
        <v>62</v>
      </c>
      <c r="C19" s="53">
        <f t="shared" si="0"/>
        <v>1.5813637136541405E-2</v>
      </c>
      <c r="D19" s="153">
        <v>11.48</v>
      </c>
      <c r="E19" s="154">
        <v>65</v>
      </c>
      <c r="F19" s="48">
        <f t="shared" si="1"/>
        <v>2.7015793848711556E-2</v>
      </c>
      <c r="G19" s="156">
        <v>12.81</v>
      </c>
      <c r="H19" s="55">
        <f t="shared" si="2"/>
        <v>127</v>
      </c>
      <c r="I19" s="50">
        <f t="shared" si="3"/>
        <v>2.0073761854583774E-2</v>
      </c>
      <c r="J19" s="57">
        <f t="shared" si="4"/>
        <v>12.160708661417322</v>
      </c>
      <c r="Q19" s="221"/>
    </row>
    <row r="20" spans="1:17" s="220" customFormat="1" ht="15" customHeight="1" x14ac:dyDescent="0.25">
      <c r="A20" s="52" t="s">
        <v>55</v>
      </c>
      <c r="B20" s="2">
        <v>483</v>
      </c>
      <c r="C20" s="53">
        <f t="shared" si="0"/>
        <v>0.12319333446692739</v>
      </c>
      <c r="D20" s="153">
        <v>13.81</v>
      </c>
      <c r="E20" s="154">
        <v>129</v>
      </c>
      <c r="F20" s="48">
        <f t="shared" si="1"/>
        <v>5.3615960099750622E-2</v>
      </c>
      <c r="G20" s="156">
        <v>12.38</v>
      </c>
      <c r="H20" s="55">
        <f t="shared" si="2"/>
        <v>612</v>
      </c>
      <c r="I20" s="50">
        <f t="shared" si="3"/>
        <v>9.6733403582718661E-2</v>
      </c>
      <c r="J20" s="57">
        <f t="shared" si="4"/>
        <v>13.508578431372548</v>
      </c>
      <c r="Q20" s="221"/>
    </row>
    <row r="21" spans="1:17" s="220" customFormat="1" ht="15" customHeight="1" x14ac:dyDescent="0.25">
      <c r="A21" s="52" t="s">
        <v>56</v>
      </c>
      <c r="B21" s="2">
        <v>10</v>
      </c>
      <c r="C21" s="53">
        <f t="shared" si="0"/>
        <v>2.5505866349260333E-3</v>
      </c>
      <c r="D21" s="153">
        <v>14.2</v>
      </c>
      <c r="E21" s="154">
        <v>15</v>
      </c>
      <c r="F21" s="48">
        <f t="shared" si="1"/>
        <v>6.2344139650872821E-3</v>
      </c>
      <c r="G21" s="156">
        <v>13.53</v>
      </c>
      <c r="H21" s="55">
        <f t="shared" si="2"/>
        <v>25</v>
      </c>
      <c r="I21" s="50">
        <f t="shared" si="3"/>
        <v>3.9515279241306642E-3</v>
      </c>
      <c r="J21" s="57">
        <f t="shared" si="4"/>
        <v>13.798</v>
      </c>
      <c r="Q21" s="221"/>
    </row>
    <row r="22" spans="1:17" s="220" customFormat="1" ht="15" customHeight="1" x14ac:dyDescent="0.25">
      <c r="A22" s="52" t="s">
        <v>74</v>
      </c>
      <c r="B22" s="2">
        <v>21</v>
      </c>
      <c r="C22" s="53">
        <f t="shared" si="0"/>
        <v>5.3562319333446693E-3</v>
      </c>
      <c r="D22" s="153">
        <v>12.53</v>
      </c>
      <c r="E22" s="154">
        <v>63</v>
      </c>
      <c r="F22" s="48">
        <f t="shared" si="1"/>
        <v>2.6184538653366583E-2</v>
      </c>
      <c r="G22" s="156">
        <v>11.91</v>
      </c>
      <c r="H22" s="55">
        <f t="shared" si="2"/>
        <v>84</v>
      </c>
      <c r="I22" s="50">
        <f t="shared" si="3"/>
        <v>1.3277133825079029E-2</v>
      </c>
      <c r="J22" s="57">
        <f t="shared" si="4"/>
        <v>12.065000000000001</v>
      </c>
      <c r="Q22" s="221"/>
    </row>
    <row r="23" spans="1:17" s="220" customFormat="1" ht="15" customHeight="1" x14ac:dyDescent="0.25">
      <c r="A23" s="52" t="s">
        <v>57</v>
      </c>
      <c r="B23" s="2">
        <v>416</v>
      </c>
      <c r="C23" s="53">
        <f t="shared" si="0"/>
        <v>0.10610440401292298</v>
      </c>
      <c r="D23" s="153">
        <v>11.78</v>
      </c>
      <c r="E23" s="154">
        <v>76</v>
      </c>
      <c r="F23" s="48">
        <f t="shared" si="1"/>
        <v>3.1587697423108893E-2</v>
      </c>
      <c r="G23" s="156">
        <v>10.95</v>
      </c>
      <c r="H23" s="55">
        <f t="shared" si="2"/>
        <v>492</v>
      </c>
      <c r="I23" s="50">
        <f t="shared" si="3"/>
        <v>7.776606954689147E-2</v>
      </c>
      <c r="J23" s="57">
        <f t="shared" si="4"/>
        <v>11.651788617886178</v>
      </c>
      <c r="Q23" s="221"/>
    </row>
    <row r="24" spans="1:17" s="220" customFormat="1" ht="15" customHeight="1" x14ac:dyDescent="0.25">
      <c r="A24" s="52" t="s">
        <v>58</v>
      </c>
      <c r="B24" s="2">
        <v>2527</v>
      </c>
      <c r="C24" s="53">
        <f t="shared" si="0"/>
        <v>0.64453324264580858</v>
      </c>
      <c r="D24" s="153">
        <v>13.41</v>
      </c>
      <c r="E24" s="154">
        <v>1066</v>
      </c>
      <c r="F24" s="48">
        <f t="shared" si="1"/>
        <v>0.44305901911886947</v>
      </c>
      <c r="G24" s="156">
        <v>13.36</v>
      </c>
      <c r="H24" s="55">
        <f t="shared" si="2"/>
        <v>3593</v>
      </c>
      <c r="I24" s="50">
        <f t="shared" si="3"/>
        <v>0.56791359325605906</v>
      </c>
      <c r="J24" s="57">
        <f t="shared" si="4"/>
        <v>13.395165599777345</v>
      </c>
      <c r="Q24" s="221"/>
    </row>
    <row r="25" spans="1:17" s="220" customFormat="1" ht="15" customHeight="1" x14ac:dyDescent="0.25">
      <c r="A25" s="52" t="s">
        <v>75</v>
      </c>
      <c r="B25" s="2">
        <v>195</v>
      </c>
      <c r="C25" s="53">
        <f t="shared" si="0"/>
        <v>4.9736439381057651E-2</v>
      </c>
      <c r="D25" s="153">
        <v>12.17</v>
      </c>
      <c r="E25" s="154">
        <v>100</v>
      </c>
      <c r="F25" s="48">
        <f t="shared" si="1"/>
        <v>4.1562759767248547E-2</v>
      </c>
      <c r="G25" s="156">
        <v>11.42</v>
      </c>
      <c r="H25" s="55">
        <f t="shared" si="2"/>
        <v>295</v>
      </c>
      <c r="I25" s="50">
        <f t="shared" si="3"/>
        <v>4.6628029504741833E-2</v>
      </c>
      <c r="J25" s="57">
        <f t="shared" si="4"/>
        <v>11.915762711864406</v>
      </c>
      <c r="Q25" s="221"/>
    </row>
    <row r="26" spans="1:17" s="220" customFormat="1" ht="15" customHeight="1" x14ac:dyDescent="0.25">
      <c r="A26" s="52" t="s">
        <v>76</v>
      </c>
      <c r="B26" s="2">
        <v>56</v>
      </c>
      <c r="C26" s="53">
        <f t="shared" si="0"/>
        <v>1.4283285155585784E-2</v>
      </c>
      <c r="D26" s="153">
        <v>11.12</v>
      </c>
      <c r="E26" s="154">
        <v>8</v>
      </c>
      <c r="F26" s="48">
        <f t="shared" si="1"/>
        <v>3.3250207813798841E-3</v>
      </c>
      <c r="G26" s="156">
        <v>11.31</v>
      </c>
      <c r="H26" s="55">
        <f t="shared" si="2"/>
        <v>64</v>
      </c>
      <c r="I26" s="50">
        <f t="shared" si="3"/>
        <v>1.01159114857745E-2</v>
      </c>
      <c r="J26" s="57">
        <f t="shared" si="4"/>
        <v>11.143749999999999</v>
      </c>
      <c r="Q26" s="221"/>
    </row>
    <row r="27" spans="1:17" s="220" customFormat="1" ht="15" customHeight="1" x14ac:dyDescent="0.25">
      <c r="A27" s="52" t="s">
        <v>59</v>
      </c>
      <c r="B27" s="2">
        <v>43</v>
      </c>
      <c r="C27" s="53">
        <f t="shared" si="0"/>
        <v>1.0967522530181942E-2</v>
      </c>
      <c r="D27" s="153">
        <v>14.21</v>
      </c>
      <c r="E27" s="154">
        <v>23</v>
      </c>
      <c r="F27" s="48">
        <f t="shared" si="1"/>
        <v>9.5594347464671645E-3</v>
      </c>
      <c r="G27" s="156">
        <v>13.33</v>
      </c>
      <c r="H27" s="55">
        <f t="shared" si="2"/>
        <v>66</v>
      </c>
      <c r="I27" s="50">
        <f t="shared" si="3"/>
        <v>1.0432033719704952E-2</v>
      </c>
      <c r="J27" s="57">
        <f t="shared" si="4"/>
        <v>13.903333333333336</v>
      </c>
      <c r="Q27" s="221"/>
    </row>
    <row r="28" spans="1:17" s="220" customFormat="1" ht="15" customHeight="1" x14ac:dyDescent="0.25">
      <c r="A28" s="52" t="s">
        <v>54</v>
      </c>
      <c r="B28" s="2">
        <v>0</v>
      </c>
      <c r="C28" s="53">
        <f t="shared" si="0"/>
        <v>0</v>
      </c>
      <c r="D28" s="153"/>
      <c r="E28" s="154">
        <v>0</v>
      </c>
      <c r="F28" s="48">
        <f t="shared" si="1"/>
        <v>0</v>
      </c>
      <c r="G28" s="156"/>
      <c r="H28" s="55">
        <f t="shared" si="2"/>
        <v>0</v>
      </c>
      <c r="I28" s="50">
        <f t="shared" si="3"/>
        <v>0</v>
      </c>
      <c r="J28" s="57">
        <f t="shared" si="4"/>
        <v>0</v>
      </c>
      <c r="Q28" s="221"/>
    </row>
    <row r="29" spans="1:17" s="220" customFormat="1" ht="15" customHeight="1" x14ac:dyDescent="0.25">
      <c r="A29" s="52" t="s">
        <v>60</v>
      </c>
      <c r="B29" s="2">
        <v>58</v>
      </c>
      <c r="C29" s="53">
        <f t="shared" si="0"/>
        <v>1.4793402482570991E-2</v>
      </c>
      <c r="D29" s="153">
        <v>14.14</v>
      </c>
      <c r="E29" s="154">
        <v>50</v>
      </c>
      <c r="F29" s="48">
        <f t="shared" si="1"/>
        <v>2.0781379883624274E-2</v>
      </c>
      <c r="G29" s="156">
        <v>11.21</v>
      </c>
      <c r="H29" s="55">
        <f t="shared" si="2"/>
        <v>108</v>
      </c>
      <c r="I29" s="50">
        <f t="shared" si="3"/>
        <v>1.707060063224447E-2</v>
      </c>
      <c r="J29" s="57">
        <f t="shared" si="4"/>
        <v>12.783518518518518</v>
      </c>
      <c r="Q29" s="221"/>
    </row>
    <row r="30" spans="1:17" s="220" customFormat="1" ht="15" customHeight="1" x14ac:dyDescent="0.25">
      <c r="A30" s="52" t="s">
        <v>61</v>
      </c>
      <c r="B30" s="2">
        <v>34</v>
      </c>
      <c r="C30" s="53">
        <f t="shared" si="0"/>
        <v>8.6719945587485116E-3</v>
      </c>
      <c r="D30" s="153">
        <v>13.76</v>
      </c>
      <c r="E30" s="154">
        <v>40</v>
      </c>
      <c r="F30" s="48">
        <f t="shared" si="1"/>
        <v>1.6625103906899419E-2</v>
      </c>
      <c r="G30" s="156">
        <v>10.95</v>
      </c>
      <c r="H30" s="55">
        <f t="shared" si="2"/>
        <v>74</v>
      </c>
      <c r="I30" s="50">
        <f t="shared" si="3"/>
        <v>1.1696522655426764E-2</v>
      </c>
      <c r="J30" s="57">
        <f t="shared" si="4"/>
        <v>12.241081081081081</v>
      </c>
      <c r="Q30" s="221"/>
    </row>
    <row r="31" spans="1:17" s="220" customFormat="1" ht="15" customHeight="1" x14ac:dyDescent="0.25">
      <c r="A31" s="52" t="s">
        <v>62</v>
      </c>
      <c r="B31" s="2">
        <v>124</v>
      </c>
      <c r="C31" s="53">
        <f t="shared" si="0"/>
        <v>3.162727427308281E-2</v>
      </c>
      <c r="D31" s="153">
        <v>13.17</v>
      </c>
      <c r="E31" s="154">
        <v>643</v>
      </c>
      <c r="F31" s="48">
        <f t="shared" si="1"/>
        <v>0.26724854530340814</v>
      </c>
      <c r="G31" s="156">
        <v>13.96</v>
      </c>
      <c r="H31" s="55">
        <f t="shared" si="2"/>
        <v>767</v>
      </c>
      <c r="I31" s="50">
        <f t="shared" si="3"/>
        <v>0.12123287671232877</v>
      </c>
      <c r="J31" s="57">
        <f t="shared" si="4"/>
        <v>13.832281616688396</v>
      </c>
      <c r="Q31" s="221"/>
    </row>
    <row r="32" spans="1:17" s="220" customFormat="1" ht="15" customHeight="1" x14ac:dyDescent="0.25">
      <c r="A32" s="52" t="s">
        <v>63</v>
      </c>
      <c r="B32" s="2">
        <v>418</v>
      </c>
      <c r="C32" s="53">
        <f t="shared" si="0"/>
        <v>0.10661452133990817</v>
      </c>
      <c r="D32" s="153">
        <v>13.47</v>
      </c>
      <c r="E32" s="154">
        <v>118</v>
      </c>
      <c r="F32" s="48">
        <f t="shared" si="1"/>
        <v>4.9044056525353291E-2</v>
      </c>
      <c r="G32" s="156">
        <v>11.94</v>
      </c>
      <c r="H32" s="55">
        <f t="shared" si="2"/>
        <v>536</v>
      </c>
      <c r="I32" s="50">
        <f t="shared" si="3"/>
        <v>8.4720758693361431E-2</v>
      </c>
      <c r="J32" s="57">
        <f t="shared" si="4"/>
        <v>13.133171641791044</v>
      </c>
      <c r="Q32" s="221"/>
    </row>
    <row r="33" spans="1:17" s="220" customFormat="1" ht="15" customHeight="1" thickBot="1" x14ac:dyDescent="0.3">
      <c r="A33" s="52" t="s">
        <v>64</v>
      </c>
      <c r="B33" s="2">
        <v>556</v>
      </c>
      <c r="C33" s="53">
        <f t="shared" si="0"/>
        <v>0.14181261690188743</v>
      </c>
      <c r="D33" s="153">
        <v>13.79</v>
      </c>
      <c r="E33" s="154">
        <v>285</v>
      </c>
      <c r="F33" s="48">
        <f t="shared" si="1"/>
        <v>0.11845386533665836</v>
      </c>
      <c r="G33" s="156">
        <v>12.54</v>
      </c>
      <c r="H33" s="55">
        <f t="shared" si="2"/>
        <v>841</v>
      </c>
      <c r="I33" s="50">
        <f t="shared" si="3"/>
        <v>0.13292939936775552</v>
      </c>
      <c r="J33" s="57">
        <f t="shared" si="4"/>
        <v>13.366397146254458</v>
      </c>
      <c r="Q33" s="221"/>
    </row>
    <row r="34" spans="1:17" ht="13.8" thickBot="1" x14ac:dyDescent="0.3">
      <c r="A34" s="62" t="s">
        <v>65</v>
      </c>
      <c r="B34" s="63">
        <f>SUM(B7:B33)</f>
        <v>11101</v>
      </c>
      <c r="C34" s="64">
        <f>SUM(C7:C33)</f>
        <v>2.8314062234313884</v>
      </c>
      <c r="D34" s="65">
        <f>(B7*D7+B8*D8+B9*D9+B10*D10+B11*D11+B12*D12+B13*D13+B14*D14+B15*D15+B16*D16+B17*D17+B18*D18+B19*D19+B20*D20+B21*D21+B22*D22+B23*D23+B24*D24+B25*D25+B26*D26+B27*D27+B28*D28+B29*D29+B30*D30+B31*D31+B32*D32+B33*D33)/B34</f>
        <v>13.285783262769115</v>
      </c>
      <c r="E34" s="66">
        <f>SUM(E7:E33)</f>
        <v>6912</v>
      </c>
      <c r="F34" s="67">
        <f>SUM(F7:F33)</f>
        <v>2.872817955112219</v>
      </c>
      <c r="G34" s="68">
        <f>(E7*G7+E8*G8+E9*G9+E10*G10+E11*G11+E12*G12+E13*G13+E14*G14+E15*G15+E16*G16+E17*G17+E18*G18+E19*G19+E20*G20+E21*G21+E22*G22+E23*G23+E24*G24+E25*G25+E26*G26+E27*G27+E28*G28+E29*G29+E30*G30+E31*G31+E32*G32+E33*G33)/E34</f>
        <v>12.860849247685181</v>
      </c>
      <c r="H34" s="69">
        <f>SUM(H7:H33)</f>
        <v>18013</v>
      </c>
      <c r="I34" s="70">
        <f>SUM(I7:I33)</f>
        <v>2.8471548998946261</v>
      </c>
      <c r="J34" s="71">
        <f>(H7*J7+H8*J8+H9*J9+H10*J10+H11*J11+H12*J12+H13*J13+H14*J14+H15*J15+H16*J16+H17*J17+H18*J18+H19*J19+H20*J20+H21*J21+H22*J22+H23*J23+H24*J24+H25*J25+H26*J26+H27*J27+H28*J28+H29*J29+H30*J30+H31*J31+H32*J32+H33*J33)/H34</f>
        <v>13.122726364292454</v>
      </c>
    </row>
    <row r="35" spans="1:17" ht="13.5" customHeight="1" thickBot="1" x14ac:dyDescent="0.3">
      <c r="B35" s="223"/>
      <c r="E35" s="223"/>
    </row>
    <row r="36" spans="1:17" ht="13.5" customHeight="1" x14ac:dyDescent="0.25">
      <c r="A36" s="28"/>
      <c r="B36" s="303" t="s">
        <v>0</v>
      </c>
      <c r="C36" s="304"/>
      <c r="D36" s="304"/>
      <c r="E36" s="305" t="s">
        <v>1</v>
      </c>
      <c r="F36" s="306"/>
      <c r="G36" s="307"/>
      <c r="H36" s="308" t="s">
        <v>2</v>
      </c>
      <c r="I36" s="308"/>
      <c r="J36" s="309"/>
    </row>
    <row r="37" spans="1:17" ht="13.8" thickBot="1" x14ac:dyDescent="0.25">
      <c r="A37" s="28"/>
      <c r="B37" s="29" t="s">
        <v>3</v>
      </c>
      <c r="C37" s="30" t="s">
        <v>4</v>
      </c>
      <c r="D37" s="31" t="s">
        <v>5</v>
      </c>
      <c r="E37" s="32" t="s">
        <v>3</v>
      </c>
      <c r="F37" s="33" t="s">
        <v>4</v>
      </c>
      <c r="G37" s="34" t="s">
        <v>5</v>
      </c>
      <c r="H37" s="35" t="s">
        <v>3</v>
      </c>
      <c r="I37" s="36" t="s">
        <v>4</v>
      </c>
      <c r="J37" s="37" t="s">
        <v>5</v>
      </c>
      <c r="L37" s="225"/>
      <c r="M37" s="225"/>
    </row>
    <row r="38" spans="1:17" ht="13.8" thickBot="1" x14ac:dyDescent="0.25">
      <c r="A38" s="150" t="s">
        <v>7</v>
      </c>
      <c r="B38" s="38"/>
      <c r="C38" s="38"/>
      <c r="D38" s="38"/>
      <c r="E38" s="39"/>
      <c r="F38" s="39"/>
      <c r="G38" s="39"/>
      <c r="H38" s="40"/>
      <c r="I38" s="40"/>
      <c r="J38" s="41"/>
    </row>
    <row r="39" spans="1:17" x14ac:dyDescent="0.25">
      <c r="A39" s="267" t="s">
        <v>115</v>
      </c>
      <c r="B39" s="2">
        <v>31</v>
      </c>
      <c r="C39" s="53">
        <f>IF(B39="","",(B39/$B$53)*3)</f>
        <v>7.9068185682707025E-3</v>
      </c>
      <c r="D39" s="5">
        <v>13.85</v>
      </c>
      <c r="E39" s="6">
        <v>36</v>
      </c>
      <c r="F39" s="54">
        <f>IF(E39="","",(E39/$E$53)*3)</f>
        <v>1.4962593516209476E-2</v>
      </c>
      <c r="G39" s="9">
        <v>11.76</v>
      </c>
      <c r="H39" s="55">
        <f>B39+E39</f>
        <v>67</v>
      </c>
      <c r="I39" s="56">
        <f t="shared" ref="I39:I42" si="5">IF(H39="","",(H39/$H$53)*3)</f>
        <v>1.0590094836670179E-2</v>
      </c>
      <c r="J39" s="57">
        <f t="shared" ref="J39:J42" si="6">IF((D39*B39)+(G39*E39)="",0,IF(H39=0,0,((D39*B39)+(G39*E39))/H39))</f>
        <v>12.727014925373135</v>
      </c>
    </row>
    <row r="40" spans="1:17" x14ac:dyDescent="0.25">
      <c r="A40" s="267" t="s">
        <v>116</v>
      </c>
      <c r="B40" s="2">
        <v>602</v>
      </c>
      <c r="C40" s="53">
        <f>IF(B40="","",(B40/$B$53)*3)</f>
        <v>0.15354531542254718</v>
      </c>
      <c r="D40" s="5">
        <v>13.31</v>
      </c>
      <c r="E40" s="6">
        <v>261</v>
      </c>
      <c r="F40" s="54">
        <f t="shared" ref="F40:F42" si="7">IF(E40="","",(E40/$E$53)*3)</f>
        <v>0.10847880299251872</v>
      </c>
      <c r="G40" s="9">
        <v>11.11</v>
      </c>
      <c r="H40" s="55">
        <f>B40+E40</f>
        <v>863</v>
      </c>
      <c r="I40" s="56">
        <f t="shared" si="5"/>
        <v>0.1364067439409905</v>
      </c>
      <c r="J40" s="57">
        <f t="shared" si="6"/>
        <v>12.644646581691772</v>
      </c>
    </row>
    <row r="41" spans="1:17" x14ac:dyDescent="0.25">
      <c r="A41" s="267" t="s">
        <v>117</v>
      </c>
      <c r="B41" s="2">
        <v>28</v>
      </c>
      <c r="C41" s="53">
        <f>IF(B41="","",(B41/$B$53)*3)</f>
        <v>7.1416425777928918E-3</v>
      </c>
      <c r="D41" s="5">
        <v>11.73</v>
      </c>
      <c r="E41" s="6">
        <v>9</v>
      </c>
      <c r="F41" s="54">
        <f t="shared" si="7"/>
        <v>3.740648379052369E-3</v>
      </c>
      <c r="G41" s="9">
        <v>11.39</v>
      </c>
      <c r="H41" s="55">
        <f>B41+E41</f>
        <v>37</v>
      </c>
      <c r="I41" s="56">
        <f t="shared" si="5"/>
        <v>5.848261327713382E-3</v>
      </c>
      <c r="J41" s="57">
        <f t="shared" si="6"/>
        <v>11.647297297297296</v>
      </c>
    </row>
    <row r="42" spans="1:17" ht="13.8" thickBot="1" x14ac:dyDescent="0.3">
      <c r="A42" s="267" t="s">
        <v>118</v>
      </c>
      <c r="B42" s="2">
        <v>0</v>
      </c>
      <c r="C42" s="53">
        <f>IF(B42="","",(B42/$B$53)*3)</f>
        <v>0</v>
      </c>
      <c r="D42" s="5"/>
      <c r="E42" s="6">
        <v>0</v>
      </c>
      <c r="F42" s="54">
        <f t="shared" si="7"/>
        <v>0</v>
      </c>
      <c r="G42" s="9"/>
      <c r="H42" s="55">
        <f>B42+E42</f>
        <v>0</v>
      </c>
      <c r="I42" s="56">
        <f t="shared" si="5"/>
        <v>0</v>
      </c>
      <c r="J42" s="57">
        <f t="shared" si="6"/>
        <v>0</v>
      </c>
    </row>
    <row r="43" spans="1:17" ht="13.8" thickBot="1" x14ac:dyDescent="0.3">
      <c r="A43" s="150" t="s">
        <v>7</v>
      </c>
      <c r="B43" s="73">
        <f>SUM(B39:B42)</f>
        <v>661</v>
      </c>
      <c r="C43" s="74">
        <f>SUM(C39:C42)</f>
        <v>0.16859377656861077</v>
      </c>
      <c r="D43" s="75">
        <f>((B39*D39+B40*D40+B41*D41+B42*D42)/B43)</f>
        <v>13.268396369137671</v>
      </c>
      <c r="E43" s="76">
        <f>SUM(E39:E42)</f>
        <v>306</v>
      </c>
      <c r="F43" s="77">
        <f>SUM(F39:F42)</f>
        <v>0.12718204488778057</v>
      </c>
      <c r="G43" s="78">
        <f>((E39*G39+E40*G40+E41*G41+E42*G42)/E43)</f>
        <v>11.194705882352942</v>
      </c>
      <c r="H43" s="79">
        <f>SUM(H39:H42)</f>
        <v>967</v>
      </c>
      <c r="I43" s="80">
        <f>SUM(I39:I42)</f>
        <v>0.15284510010537405</v>
      </c>
      <c r="J43" s="81">
        <f>((H39*J39+H40*J40+H41*J41+H42*J42)/H43)</f>
        <v>12.612192347466392</v>
      </c>
    </row>
    <row r="44" spans="1:17" ht="13.5" customHeight="1" thickBot="1" x14ac:dyDescent="0.3"/>
    <row r="45" spans="1:17" ht="13.5" customHeight="1" x14ac:dyDescent="0.25">
      <c r="B45" s="303" t="s">
        <v>0</v>
      </c>
      <c r="C45" s="304"/>
      <c r="D45" s="304"/>
      <c r="E45" s="305" t="s">
        <v>1</v>
      </c>
      <c r="F45" s="306"/>
      <c r="G45" s="307"/>
      <c r="H45" s="308" t="s">
        <v>2</v>
      </c>
      <c r="I45" s="308"/>
      <c r="J45" s="309"/>
    </row>
    <row r="46" spans="1:17" ht="13.8" thickBot="1" x14ac:dyDescent="0.25">
      <c r="B46" s="29" t="s">
        <v>3</v>
      </c>
      <c r="C46" s="30" t="s">
        <v>4</v>
      </c>
      <c r="D46" s="31" t="s">
        <v>5</v>
      </c>
      <c r="E46" s="32" t="s">
        <v>3</v>
      </c>
      <c r="F46" s="33" t="s">
        <v>4</v>
      </c>
      <c r="G46" s="34" t="s">
        <v>5</v>
      </c>
      <c r="H46" s="35" t="s">
        <v>3</v>
      </c>
      <c r="I46" s="36" t="s">
        <v>4</v>
      </c>
      <c r="J46" s="37" t="s">
        <v>5</v>
      </c>
    </row>
    <row r="47" spans="1:17" ht="13.8" thickBot="1" x14ac:dyDescent="0.25">
      <c r="A47" s="310" t="s">
        <v>69</v>
      </c>
      <c r="B47" s="311"/>
      <c r="C47" s="311"/>
      <c r="D47" s="38"/>
      <c r="E47" s="39"/>
      <c r="F47" s="39"/>
      <c r="G47" s="39"/>
      <c r="H47" s="40"/>
      <c r="I47" s="40"/>
      <c r="J47" s="41"/>
    </row>
    <row r="48" spans="1:17" ht="18" customHeight="1" thickBot="1" x14ac:dyDescent="0.3">
      <c r="A48" s="240" t="s">
        <v>68</v>
      </c>
      <c r="B48" s="2"/>
      <c r="C48" s="53" t="str">
        <f>IF(B48="","",(B48/$B$53)*3)</f>
        <v/>
      </c>
      <c r="D48" s="5"/>
      <c r="E48" s="6"/>
      <c r="F48" s="54" t="str">
        <f>IF(E48="","",(E48/$E$53)*3)</f>
        <v/>
      </c>
      <c r="G48" s="9"/>
      <c r="H48" s="212">
        <f>IF(B48+E48=0,0,B48+E48)</f>
        <v>0</v>
      </c>
      <c r="I48" s="56">
        <f>IF(H48="","",(H48/$H$53)*3)</f>
        <v>0</v>
      </c>
      <c r="J48" s="222">
        <f>IF((D48*B48)+(G48*E48)="",0,IF(H48=0,0,((D48*B48)+(G48*E48))/H48))</f>
        <v>0</v>
      </c>
    </row>
    <row r="49" spans="1:10" ht="13.8" thickBot="1" x14ac:dyDescent="0.3">
      <c r="A49" s="62" t="s">
        <v>70</v>
      </c>
      <c r="B49" s="63">
        <f t="shared" ref="B49:J49" si="8">+B48</f>
        <v>0</v>
      </c>
      <c r="C49" s="64" t="str">
        <f>C48</f>
        <v/>
      </c>
      <c r="D49" s="65">
        <f>D48</f>
        <v>0</v>
      </c>
      <c r="E49" s="66">
        <f t="shared" si="8"/>
        <v>0</v>
      </c>
      <c r="F49" s="67" t="str">
        <f t="shared" si="8"/>
        <v/>
      </c>
      <c r="G49" s="68">
        <f t="shared" si="8"/>
        <v>0</v>
      </c>
      <c r="H49" s="69">
        <f t="shared" si="8"/>
        <v>0</v>
      </c>
      <c r="I49" s="70">
        <f t="shared" si="8"/>
        <v>0</v>
      </c>
      <c r="J49" s="71">
        <f t="shared" si="8"/>
        <v>0</v>
      </c>
    </row>
    <row r="52" spans="1:10" s="226" customFormat="1" ht="13.8" thickBot="1" x14ac:dyDescent="0.3">
      <c r="A52" s="216"/>
      <c r="B52" s="224"/>
      <c r="C52" s="224"/>
      <c r="D52" s="224"/>
      <c r="E52" s="224"/>
      <c r="F52" s="224"/>
      <c r="G52" s="224"/>
      <c r="H52" s="224"/>
      <c r="I52" s="224"/>
      <c r="J52" s="224"/>
    </row>
    <row r="53" spans="1:10" ht="13.8" thickBot="1" x14ac:dyDescent="0.25">
      <c r="A53" s="82" t="s">
        <v>102</v>
      </c>
      <c r="B53" s="83">
        <f>B34+B43+B49</f>
        <v>11762</v>
      </c>
      <c r="C53" s="84" t="e">
        <f>C34+C43+C49</f>
        <v>#VALUE!</v>
      </c>
      <c r="D53" s="85">
        <f>((B34*D34+B43*D43+B49*D49)/(B53))</f>
        <v>13.284806155415742</v>
      </c>
      <c r="E53" s="86">
        <f>E34+E43+E49</f>
        <v>7218</v>
      </c>
      <c r="F53" s="87" t="e">
        <f>F34+F43+F49</f>
        <v>#VALUE!</v>
      </c>
      <c r="G53" s="88">
        <f>((E34*G34+E43*G43+E49*G49)/(E53))</f>
        <v>12.79021474092546</v>
      </c>
      <c r="H53" s="89">
        <f>H34+H43+H49</f>
        <v>18980</v>
      </c>
      <c r="I53" s="90">
        <f>I34+I43+I49</f>
        <v>3</v>
      </c>
      <c r="J53" s="91">
        <f>((H34*J34+H43*J43+H49*J49)/(H53))</f>
        <v>13.096715489989462</v>
      </c>
    </row>
    <row r="54" spans="1:10" x14ac:dyDescent="0.25">
      <c r="B54" s="223"/>
      <c r="E54" s="223"/>
    </row>
    <row r="55" spans="1:10" ht="13.8" thickBot="1" x14ac:dyDescent="0.3">
      <c r="A55" s="145"/>
      <c r="B55" s="147"/>
      <c r="C55" s="227"/>
      <c r="D55" s="4"/>
      <c r="E55" s="228"/>
      <c r="F55" s="228"/>
    </row>
    <row r="56" spans="1:10" s="220" customFormat="1" ht="18" customHeight="1" thickBot="1" x14ac:dyDescent="0.3">
      <c r="A56" s="229"/>
      <c r="B56" s="287" t="s">
        <v>0</v>
      </c>
      <c r="C56" s="288"/>
      <c r="D56" s="289" t="s">
        <v>1</v>
      </c>
      <c r="E56" s="290"/>
      <c r="F56" s="301" t="s">
        <v>2</v>
      </c>
      <c r="G56" s="302"/>
      <c r="H56" s="230"/>
      <c r="I56" s="230"/>
      <c r="J56" s="231"/>
    </row>
    <row r="57" spans="1:10" s="220" customFormat="1" ht="18" customHeight="1" thickBot="1" x14ac:dyDescent="0.3">
      <c r="A57" s="150" t="s">
        <v>90</v>
      </c>
      <c r="B57" s="158" t="s">
        <v>3</v>
      </c>
      <c r="C57" s="159" t="s">
        <v>4</v>
      </c>
      <c r="D57" s="160" t="s">
        <v>3</v>
      </c>
      <c r="E57" s="161" t="s">
        <v>4</v>
      </c>
      <c r="F57" s="167" t="s">
        <v>3</v>
      </c>
      <c r="G57" s="168" t="s">
        <v>4</v>
      </c>
      <c r="H57" s="230"/>
      <c r="I57" s="230"/>
      <c r="J57" s="231"/>
    </row>
    <row r="58" spans="1:10" s="220" customFormat="1" ht="18" customHeight="1" x14ac:dyDescent="0.25">
      <c r="A58" s="165" t="s">
        <v>88</v>
      </c>
      <c r="B58" s="260">
        <v>6</v>
      </c>
      <c r="C58" s="53">
        <f>B58/$B$62</f>
        <v>1.6402405686167304E-3</v>
      </c>
      <c r="D58" s="262">
        <v>5</v>
      </c>
      <c r="E58" s="173">
        <f>D58/$D$62</f>
        <v>1.8747656542932134E-3</v>
      </c>
      <c r="F58" s="179">
        <f>B58+D58</f>
        <v>11</v>
      </c>
      <c r="G58" s="174">
        <f>F58/$F$62</f>
        <v>1.7391304347826088E-3</v>
      </c>
      <c r="H58" s="230"/>
      <c r="I58" s="251" t="s">
        <v>106</v>
      </c>
      <c r="J58" s="231"/>
    </row>
    <row r="59" spans="1:10" s="220" customFormat="1" ht="15.75" customHeight="1" x14ac:dyDescent="0.25">
      <c r="A59" s="164" t="s">
        <v>77</v>
      </c>
      <c r="B59" s="261">
        <v>120</v>
      </c>
      <c r="C59" s="53">
        <f t="shared" ref="C59:C61" si="9">B59/$B$62</f>
        <v>3.2804811372334611E-2</v>
      </c>
      <c r="D59" s="23">
        <v>256</v>
      </c>
      <c r="E59" s="173">
        <f t="shared" ref="E59:E61" si="10">D59/$D$62</f>
        <v>9.5988001499812528E-2</v>
      </c>
      <c r="F59" s="180">
        <f t="shared" ref="F59:F61" si="11">B59+D59</f>
        <v>376</v>
      </c>
      <c r="G59" s="174">
        <f t="shared" ref="G59:G61" si="12">F59/$F$62</f>
        <v>5.9446640316205536E-2</v>
      </c>
      <c r="H59" s="230"/>
      <c r="I59" s="251" t="s">
        <v>107</v>
      </c>
      <c r="J59" s="231"/>
    </row>
    <row r="60" spans="1:10" s="220" customFormat="1" ht="15.75" customHeight="1" x14ac:dyDescent="0.25">
      <c r="A60" s="164" t="s">
        <v>104</v>
      </c>
      <c r="B60" s="261">
        <v>148</v>
      </c>
      <c r="C60" s="53">
        <f t="shared" si="9"/>
        <v>4.0459267359212688E-2</v>
      </c>
      <c r="D60" s="23">
        <v>209</v>
      </c>
      <c r="E60" s="173">
        <f t="shared" si="10"/>
        <v>7.8365204349456319E-2</v>
      </c>
      <c r="F60" s="180">
        <f t="shared" si="11"/>
        <v>357</v>
      </c>
      <c r="G60" s="174">
        <f>F60/$F$62</f>
        <v>5.6442687747035571E-2</v>
      </c>
      <c r="H60" s="230"/>
      <c r="I60" s="251" t="s">
        <v>108</v>
      </c>
      <c r="J60" s="231"/>
    </row>
    <row r="61" spans="1:10" s="220" customFormat="1" ht="15.75" customHeight="1" thickBot="1" x14ac:dyDescent="0.3">
      <c r="A61" s="157" t="s">
        <v>89</v>
      </c>
      <c r="B61" s="261">
        <v>3384</v>
      </c>
      <c r="C61" s="53">
        <f t="shared" si="9"/>
        <v>0.92509568069983594</v>
      </c>
      <c r="D61" s="166">
        <v>2197</v>
      </c>
      <c r="E61" s="173">
        <f t="shared" si="10"/>
        <v>0.82377202849643794</v>
      </c>
      <c r="F61" s="180">
        <f t="shared" si="11"/>
        <v>5581</v>
      </c>
      <c r="G61" s="174">
        <f t="shared" si="12"/>
        <v>0.88237154150197628</v>
      </c>
      <c r="H61" s="230"/>
      <c r="I61" s="251" t="s">
        <v>109</v>
      </c>
      <c r="J61" s="231"/>
    </row>
    <row r="62" spans="1:10" s="220" customFormat="1" ht="15.75" customHeight="1" thickBot="1" x14ac:dyDescent="0.3">
      <c r="A62" s="82" t="s">
        <v>91</v>
      </c>
      <c r="B62" s="83">
        <f t="shared" ref="B62:G62" si="13">SUM(B58:B61)</f>
        <v>3658</v>
      </c>
      <c r="C62" s="84">
        <f t="shared" si="13"/>
        <v>1</v>
      </c>
      <c r="D62" s="169">
        <f t="shared" si="13"/>
        <v>2667</v>
      </c>
      <c r="E62" s="171">
        <f t="shared" si="13"/>
        <v>1</v>
      </c>
      <c r="F62" s="170">
        <f t="shared" si="13"/>
        <v>6325</v>
      </c>
      <c r="G62" s="172">
        <f t="shared" si="13"/>
        <v>1</v>
      </c>
      <c r="H62" s="230"/>
      <c r="I62" s="230"/>
      <c r="J62" s="231"/>
    </row>
    <row r="63" spans="1:10" ht="13.8" thickBot="1" x14ac:dyDescent="0.3">
      <c r="A63" s="162"/>
      <c r="B63" s="162"/>
      <c r="C63" s="162"/>
      <c r="D63" s="162"/>
      <c r="E63" s="162"/>
      <c r="F63" s="232"/>
      <c r="G63" s="233"/>
      <c r="H63" s="228"/>
      <c r="I63" s="228"/>
    </row>
    <row r="64" spans="1:10" ht="16.2" thickBot="1" x14ac:dyDescent="0.3">
      <c r="A64" s="229"/>
      <c r="B64" s="287" t="s">
        <v>0</v>
      </c>
      <c r="C64" s="288"/>
      <c r="D64" s="289" t="s">
        <v>1</v>
      </c>
      <c r="E64" s="290"/>
      <c r="F64" s="301" t="s">
        <v>2</v>
      </c>
      <c r="G64" s="302"/>
      <c r="H64" s="228"/>
      <c r="I64" s="228"/>
    </row>
    <row r="65" spans="1:13" ht="13.8" thickBot="1" x14ac:dyDescent="0.3">
      <c r="A65" s="250" t="s">
        <v>90</v>
      </c>
      <c r="B65" s="158" t="s">
        <v>3</v>
      </c>
      <c r="C65" s="159" t="s">
        <v>4</v>
      </c>
      <c r="D65" s="160" t="s">
        <v>3</v>
      </c>
      <c r="E65" s="161" t="s">
        <v>4</v>
      </c>
      <c r="F65" s="167" t="s">
        <v>3</v>
      </c>
      <c r="G65" s="168" t="s">
        <v>4</v>
      </c>
      <c r="H65" s="228"/>
      <c r="I65" s="228"/>
    </row>
    <row r="66" spans="1:13" ht="13.8" thickBot="1" x14ac:dyDescent="0.3">
      <c r="A66" s="252" t="s">
        <v>110</v>
      </c>
      <c r="B66" s="253">
        <v>1</v>
      </c>
      <c r="C66" s="106">
        <f>B66/$B$62</f>
        <v>2.7337342810278839E-4</v>
      </c>
      <c r="D66" s="254">
        <v>0</v>
      </c>
      <c r="E66" s="255">
        <f>D66/$D$62</f>
        <v>0</v>
      </c>
      <c r="F66" s="256">
        <f>B66+D66</f>
        <v>1</v>
      </c>
      <c r="G66" s="257">
        <f>F66/$F$62</f>
        <v>1.5810276679841898E-4</v>
      </c>
      <c r="H66" s="228"/>
      <c r="I66" s="251" t="s">
        <v>111</v>
      </c>
    </row>
    <row r="67" spans="1:13" ht="13.8" thickBot="1" x14ac:dyDescent="0.3">
      <c r="A67" s="162"/>
      <c r="B67" s="162"/>
      <c r="C67" s="162"/>
      <c r="D67" s="162"/>
      <c r="E67" s="162"/>
      <c r="F67" s="232"/>
      <c r="G67" s="233"/>
      <c r="H67" s="228"/>
      <c r="I67" s="228"/>
    </row>
    <row r="68" spans="1:13" ht="16.2" thickBot="1" x14ac:dyDescent="0.3">
      <c r="A68" s="234"/>
      <c r="B68" s="299" t="s">
        <v>0</v>
      </c>
      <c r="C68" s="300"/>
      <c r="D68" s="289" t="s">
        <v>1</v>
      </c>
      <c r="E68" s="290"/>
      <c r="F68" s="301" t="s">
        <v>2</v>
      </c>
      <c r="G68" s="302"/>
      <c r="H68" s="228"/>
      <c r="I68" s="228"/>
    </row>
    <row r="69" spans="1:13" ht="13.8" thickBot="1" x14ac:dyDescent="0.3">
      <c r="A69" s="150" t="s">
        <v>82</v>
      </c>
      <c r="B69" s="177" t="s">
        <v>3</v>
      </c>
      <c r="C69" s="178" t="s">
        <v>85</v>
      </c>
      <c r="D69" s="160" t="s">
        <v>3</v>
      </c>
      <c r="E69" s="161" t="s">
        <v>85</v>
      </c>
      <c r="F69" s="167" t="s">
        <v>3</v>
      </c>
      <c r="G69" s="168" t="s">
        <v>85</v>
      </c>
      <c r="H69" s="228"/>
      <c r="I69" s="228"/>
    </row>
    <row r="70" spans="1:13" x14ac:dyDescent="0.25">
      <c r="A70" s="175" t="s">
        <v>83</v>
      </c>
      <c r="B70" s="263">
        <v>15</v>
      </c>
      <c r="C70" s="264">
        <v>12.2</v>
      </c>
      <c r="D70" s="265">
        <v>22</v>
      </c>
      <c r="E70" s="266">
        <v>13.63</v>
      </c>
      <c r="F70" s="213">
        <f>B70+D70</f>
        <v>37</v>
      </c>
      <c r="G70" s="214">
        <f>((B70*C70)+(D70*E70))/(B70+D70)</f>
        <v>13.050270270270271</v>
      </c>
      <c r="H70" s="228"/>
      <c r="I70" s="228"/>
    </row>
    <row r="71" spans="1:13" ht="13.8" thickBot="1" x14ac:dyDescent="0.3">
      <c r="A71" s="176" t="s">
        <v>84</v>
      </c>
      <c r="B71" s="215">
        <v>10</v>
      </c>
      <c r="C71" s="183"/>
      <c r="D71" s="182">
        <v>18</v>
      </c>
      <c r="E71" s="241"/>
      <c r="F71" s="181">
        <f>B71+D71</f>
        <v>28</v>
      </c>
      <c r="G71" s="243"/>
      <c r="H71" s="228"/>
      <c r="I71" s="228"/>
    </row>
    <row r="72" spans="1:13" x14ac:dyDescent="0.25">
      <c r="A72" s="162"/>
      <c r="B72" s="145"/>
      <c r="C72" s="145"/>
      <c r="D72" s="145"/>
      <c r="E72" s="145"/>
      <c r="F72" s="236"/>
      <c r="G72" s="228"/>
      <c r="H72" s="228"/>
      <c r="I72" s="228"/>
    </row>
    <row r="73" spans="1:13" ht="14.25" customHeight="1" x14ac:dyDescent="0.25"/>
    <row r="74" spans="1:13" ht="17.399999999999999" x14ac:dyDescent="0.25">
      <c r="A74" s="291" t="s">
        <v>100</v>
      </c>
      <c r="B74" s="291"/>
      <c r="C74" s="291"/>
      <c r="D74" s="291"/>
      <c r="E74" s="291"/>
      <c r="F74" s="291"/>
      <c r="G74" s="291"/>
      <c r="H74" s="291"/>
      <c r="I74" s="291"/>
      <c r="J74" s="291"/>
    </row>
    <row r="75" spans="1:13" ht="13.8" thickBot="1" x14ac:dyDescent="0.3"/>
    <row r="76" spans="1:13" ht="18" x14ac:dyDescent="0.35">
      <c r="A76" s="237"/>
      <c r="B76" s="292" t="s">
        <v>0</v>
      </c>
      <c r="C76" s="293"/>
      <c r="D76" s="293"/>
      <c r="E76" s="294" t="s">
        <v>1</v>
      </c>
      <c r="F76" s="295"/>
      <c r="G76" s="296"/>
      <c r="H76" s="297" t="s">
        <v>2</v>
      </c>
      <c r="I76" s="297"/>
      <c r="J76" s="298"/>
    </row>
    <row r="77" spans="1:13" ht="18.600000000000001" thickBot="1" x14ac:dyDescent="0.4">
      <c r="A77" s="238"/>
      <c r="B77" s="108" t="s">
        <v>3</v>
      </c>
      <c r="C77" s="109" t="s">
        <v>4</v>
      </c>
      <c r="D77" s="110" t="s">
        <v>5</v>
      </c>
      <c r="E77" s="111" t="s">
        <v>3</v>
      </c>
      <c r="F77" s="112" t="s">
        <v>4</v>
      </c>
      <c r="G77" s="113" t="s">
        <v>5</v>
      </c>
      <c r="H77" s="114" t="s">
        <v>3</v>
      </c>
      <c r="I77" s="115" t="s">
        <v>4</v>
      </c>
      <c r="J77" s="116" t="s">
        <v>5</v>
      </c>
      <c r="L77" s="225"/>
      <c r="M77" s="225"/>
    </row>
    <row r="78" spans="1:13" ht="13.8" thickBot="1" x14ac:dyDescent="0.25">
      <c r="A78" s="285" t="s">
        <v>10</v>
      </c>
      <c r="B78" s="286"/>
      <c r="C78" s="286"/>
      <c r="D78" s="117"/>
      <c r="E78" s="118"/>
      <c r="F78" s="118"/>
      <c r="G78" s="118"/>
      <c r="H78" s="119"/>
      <c r="I78" s="119"/>
      <c r="J78" s="120"/>
    </row>
    <row r="79" spans="1:13" x14ac:dyDescent="0.25">
      <c r="A79" s="121" t="s">
        <v>92</v>
      </c>
      <c r="B79" s="18">
        <v>2</v>
      </c>
      <c r="C79" s="185">
        <f>IF(B79="","",(B79/$B$84))</f>
        <v>2.0408163265306121E-2</v>
      </c>
      <c r="D79" s="19">
        <v>13</v>
      </c>
      <c r="E79" s="6">
        <v>0</v>
      </c>
      <c r="F79" s="186">
        <f>IF(E79="","",(E79/$E$84))</f>
        <v>0</v>
      </c>
      <c r="G79" s="9"/>
      <c r="H79" s="187">
        <f>IF(B79+E79=0,0,B79+E79)</f>
        <v>2</v>
      </c>
      <c r="I79" s="188">
        <f>IF(H79=0,"",(H79/$H$84))</f>
        <v>1.5503875968992248E-2</v>
      </c>
      <c r="J79" s="189">
        <f>IF((D79*B79)+(G79*E79)="",0,IF(H79=0,0,((D79*B79)+(G79*E79))/H79))</f>
        <v>13</v>
      </c>
    </row>
    <row r="80" spans="1:13" x14ac:dyDescent="0.25">
      <c r="A80" s="123" t="s">
        <v>93</v>
      </c>
      <c r="B80" s="20">
        <v>64</v>
      </c>
      <c r="C80" s="124">
        <f>IF(B80="","",(B80/$B$84))</f>
        <v>0.65306122448979587</v>
      </c>
      <c r="D80" s="22">
        <v>12.66</v>
      </c>
      <c r="E80" s="6">
        <v>27</v>
      </c>
      <c r="F80" s="125">
        <f>IF(E80="","",(E80/$E$84))</f>
        <v>0.87096774193548387</v>
      </c>
      <c r="G80" s="9">
        <v>12</v>
      </c>
      <c r="H80" s="126">
        <f>IF(B80+E80=0,0,B80+E80)</f>
        <v>91</v>
      </c>
      <c r="I80" s="127">
        <f>IF(H80=0,"",(H80/$H$84))</f>
        <v>0.70542635658914732</v>
      </c>
      <c r="J80" s="128">
        <f>IF((D80*B80)+(G80*E80)="",0,IF(H80=0,0,((D80*B80)+(G80*E80))/H80))</f>
        <v>12.464175824175824</v>
      </c>
    </row>
    <row r="81" spans="1:17" x14ac:dyDescent="0.25">
      <c r="A81" s="123" t="s">
        <v>94</v>
      </c>
      <c r="B81" s="20">
        <v>24</v>
      </c>
      <c r="C81" s="124">
        <f>IF(B81="","",(B81/$B$84))</f>
        <v>0.24489795918367346</v>
      </c>
      <c r="D81" s="22">
        <v>12.83</v>
      </c>
      <c r="E81" s="6">
        <v>2</v>
      </c>
      <c r="F81" s="125">
        <f>IF(E81="","",(E81/$E$84))</f>
        <v>6.4516129032258063E-2</v>
      </c>
      <c r="G81" s="9">
        <v>13.5</v>
      </c>
      <c r="H81" s="126">
        <f>IF(B81+E81=0,0,B81+E81)</f>
        <v>26</v>
      </c>
      <c r="I81" s="127">
        <f>IF(H81=0,"",(H81/$H$84))</f>
        <v>0.20155038759689922</v>
      </c>
      <c r="J81" s="128">
        <f>IF((D81*B81)+(G81*E81)="",0,IF(H81=0,0,((D81*B81)+(G81*E81))/H81))</f>
        <v>12.881538461538462</v>
      </c>
    </row>
    <row r="82" spans="1:17" x14ac:dyDescent="0.25">
      <c r="A82" s="123" t="s">
        <v>95</v>
      </c>
      <c r="B82" s="1">
        <v>2</v>
      </c>
      <c r="C82" s="124">
        <f>IF(B82="","",(B82/$B$84))</f>
        <v>2.0408163265306121E-2</v>
      </c>
      <c r="D82" s="22">
        <v>13.5</v>
      </c>
      <c r="E82" s="6">
        <v>0</v>
      </c>
      <c r="F82" s="125">
        <f>IF(E82="","",(E82/$E$84))</f>
        <v>0</v>
      </c>
      <c r="G82" s="9"/>
      <c r="H82" s="126">
        <f>IF(B82+E82=0,0,B82+E82)</f>
        <v>2</v>
      </c>
      <c r="I82" s="127">
        <f>IF(H82=0,"",(H82/$H$84))</f>
        <v>1.5503875968992248E-2</v>
      </c>
      <c r="J82" s="128">
        <f>IF((D82*B82)+(G82*E82)="",0,IF(H82=0,0,((D82*B82)+(G82*E82))/H82))</f>
        <v>13.5</v>
      </c>
    </row>
    <row r="83" spans="1:17" ht="13.8" thickBot="1" x14ac:dyDescent="0.3">
      <c r="A83" s="129" t="s">
        <v>96</v>
      </c>
      <c r="B83" s="259">
        <v>6</v>
      </c>
      <c r="C83" s="191">
        <f>IF(B83="","",(B83/$B$84))</f>
        <v>6.1224489795918366E-2</v>
      </c>
      <c r="D83" s="22">
        <v>12</v>
      </c>
      <c r="E83" s="6">
        <v>2</v>
      </c>
      <c r="F83" s="192">
        <f>IF(E83="","",(E83/$E$84))</f>
        <v>6.4516129032258063E-2</v>
      </c>
      <c r="G83" s="9">
        <v>13.5</v>
      </c>
      <c r="H83" s="193">
        <f>IF(B83+E83=0,0,B83+E83)</f>
        <v>8</v>
      </c>
      <c r="I83" s="194">
        <f>IF(H83=0,"",(H83/$H$84))</f>
        <v>6.2015503875968991E-2</v>
      </c>
      <c r="J83" s="195">
        <f>IF((D83*B83)+(G83*E83)="",0,IF(H83=0,0,((D83*B83)+(G83*E83))/H83))</f>
        <v>12.375</v>
      </c>
    </row>
    <row r="84" spans="1:17" ht="13.8" thickBot="1" x14ac:dyDescent="0.3">
      <c r="A84" s="134"/>
      <c r="B84" s="135">
        <f>SUM(B79:B83)</f>
        <v>98</v>
      </c>
      <c r="C84" s="136">
        <f>SUM(C79:C83)</f>
        <v>0.99999999999999989</v>
      </c>
      <c r="D84" s="137">
        <f>((B79*D79)+(B80*D80)+(B81*D81)+(B82*D82)+(B83*D83))/B84</f>
        <v>12.68530612244898</v>
      </c>
      <c r="E84" s="135">
        <f>SUM(E79:E83)</f>
        <v>31</v>
      </c>
      <c r="F84" s="136">
        <f>SUM(F79:F83)</f>
        <v>1</v>
      </c>
      <c r="G84" s="137">
        <f>((E79*G79)+(E80*G80)+(E81*G81)+(E82*G82)+(E83*G83))/E84</f>
        <v>12.193548387096774</v>
      </c>
      <c r="H84" s="135">
        <f>SUM(H79:H83)</f>
        <v>129</v>
      </c>
      <c r="I84" s="136">
        <f>SUM(I79:I83)</f>
        <v>1</v>
      </c>
      <c r="J84" s="138">
        <f>((H79*J79)+(H80*J80)+(H81*J81)+(H82*J82)+(H83*J83))/H84</f>
        <v>12.567131782945737</v>
      </c>
    </row>
    <row r="85" spans="1:17" ht="13.8" thickBot="1" x14ac:dyDescent="0.3"/>
    <row r="86" spans="1:17" ht="13.8" thickBot="1" x14ac:dyDescent="0.3">
      <c r="A86" s="269" t="s">
        <v>131</v>
      </c>
      <c r="B86" s="270" t="s">
        <v>0</v>
      </c>
      <c r="C86" s="271" t="s">
        <v>1</v>
      </c>
      <c r="D86" s="271" t="s">
        <v>127</v>
      </c>
      <c r="E86" s="279" t="s">
        <v>132</v>
      </c>
      <c r="F86" s="280"/>
    </row>
    <row r="87" spans="1:17" x14ac:dyDescent="0.25">
      <c r="A87" s="272" t="s">
        <v>129</v>
      </c>
      <c r="B87" s="273">
        <v>7</v>
      </c>
      <c r="C87" s="274">
        <v>9</v>
      </c>
      <c r="D87" s="274">
        <f>SUM(B87:C87)</f>
        <v>16</v>
      </c>
      <c r="E87" s="281">
        <v>9.2499999999999999E-2</v>
      </c>
      <c r="F87" s="282"/>
    </row>
    <row r="88" spans="1:17" ht="13.8" thickBot="1" x14ac:dyDescent="0.3">
      <c r="A88" s="275" t="s">
        <v>130</v>
      </c>
      <c r="B88" s="276">
        <v>4</v>
      </c>
      <c r="C88" s="277">
        <v>24</v>
      </c>
      <c r="D88" s="277">
        <f>SUM(B88:C88)</f>
        <v>28</v>
      </c>
      <c r="E88" s="283">
        <v>0.1618</v>
      </c>
      <c r="F88" s="284"/>
    </row>
    <row r="93" spans="1:17" s="224" customFormat="1" x14ac:dyDescent="0.25">
      <c r="A93" s="216"/>
      <c r="K93" s="216"/>
      <c r="L93" s="216"/>
      <c r="M93" s="216"/>
      <c r="N93" s="216"/>
      <c r="O93" s="216"/>
      <c r="P93" s="216"/>
      <c r="Q93" s="216"/>
    </row>
    <row r="94" spans="1:17" x14ac:dyDescent="0.25">
      <c r="E94" s="239"/>
    </row>
    <row r="132" spans="2:10" x14ac:dyDescent="0.25">
      <c r="B132" s="216"/>
      <c r="C132" s="216"/>
      <c r="D132" s="216"/>
      <c r="E132" s="216"/>
      <c r="F132" s="216"/>
      <c r="G132" s="216"/>
      <c r="H132" s="216"/>
      <c r="I132" s="216"/>
      <c r="J132" s="216"/>
    </row>
    <row r="133" spans="2:10" x14ac:dyDescent="0.25">
      <c r="B133" s="216"/>
      <c r="C133" s="216"/>
      <c r="D133" s="216"/>
      <c r="E133" s="216"/>
      <c r="F133" s="216"/>
      <c r="G133" s="216"/>
      <c r="H133" s="216"/>
      <c r="I133" s="216"/>
      <c r="J133" s="216"/>
    </row>
    <row r="135" spans="2:10" x14ac:dyDescent="0.25">
      <c r="B135" s="216"/>
      <c r="C135" s="216"/>
      <c r="D135" s="216"/>
      <c r="E135" s="216"/>
      <c r="F135" s="216"/>
      <c r="G135" s="216"/>
      <c r="H135" s="216"/>
      <c r="I135" s="216"/>
      <c r="J135" s="216"/>
    </row>
    <row r="136" spans="2:10" x14ac:dyDescent="0.25">
      <c r="B136" s="216"/>
      <c r="C136" s="216"/>
      <c r="D136" s="216"/>
      <c r="E136" s="216"/>
      <c r="F136" s="216"/>
      <c r="G136" s="216"/>
      <c r="H136" s="216"/>
      <c r="I136" s="216"/>
      <c r="J136" s="216"/>
    </row>
    <row r="137" spans="2:10" x14ac:dyDescent="0.25">
      <c r="B137" s="216"/>
      <c r="C137" s="216"/>
      <c r="D137" s="216"/>
      <c r="E137" s="216"/>
      <c r="F137" s="216"/>
      <c r="G137" s="216"/>
      <c r="H137" s="216"/>
      <c r="I137" s="216"/>
      <c r="J137" s="216"/>
    </row>
    <row r="138" spans="2:10" x14ac:dyDescent="0.25">
      <c r="B138" s="216"/>
      <c r="C138" s="216"/>
      <c r="D138" s="216"/>
      <c r="E138" s="216"/>
      <c r="F138" s="216"/>
      <c r="G138" s="216"/>
      <c r="H138" s="216"/>
      <c r="I138" s="216"/>
      <c r="J138" s="216"/>
    </row>
    <row r="139" spans="2:10" x14ac:dyDescent="0.25">
      <c r="B139" s="216"/>
      <c r="C139" s="216"/>
      <c r="D139" s="216"/>
      <c r="E139" s="216"/>
      <c r="F139" s="216"/>
      <c r="G139" s="216"/>
      <c r="H139" s="216"/>
      <c r="I139" s="216"/>
      <c r="J139" s="216"/>
    </row>
    <row r="140" spans="2:10" x14ac:dyDescent="0.25">
      <c r="B140" s="216"/>
      <c r="C140" s="216"/>
      <c r="D140" s="216"/>
      <c r="E140" s="216"/>
      <c r="F140" s="216"/>
      <c r="G140" s="216"/>
      <c r="H140" s="216"/>
      <c r="I140" s="216"/>
      <c r="J140" s="216"/>
    </row>
    <row r="141" spans="2:10" x14ac:dyDescent="0.25">
      <c r="B141" s="216"/>
      <c r="C141" s="216"/>
      <c r="D141" s="216"/>
      <c r="E141" s="216"/>
      <c r="F141" s="216"/>
      <c r="G141" s="216"/>
      <c r="H141" s="216"/>
      <c r="I141" s="216"/>
      <c r="J141" s="216"/>
    </row>
    <row r="142" spans="2:10" x14ac:dyDescent="0.25">
      <c r="B142" s="216"/>
      <c r="C142" s="216"/>
      <c r="D142" s="216"/>
      <c r="E142" s="216"/>
      <c r="F142" s="216"/>
      <c r="G142" s="216"/>
      <c r="H142" s="216"/>
      <c r="I142" s="216"/>
      <c r="J142" s="216"/>
    </row>
    <row r="143" spans="2:10" x14ac:dyDescent="0.25">
      <c r="B143" s="216"/>
      <c r="C143" s="216"/>
      <c r="D143" s="216"/>
      <c r="E143" s="216"/>
      <c r="F143" s="216"/>
      <c r="G143" s="216"/>
      <c r="H143" s="216"/>
      <c r="I143" s="216"/>
      <c r="J143" s="216"/>
    </row>
    <row r="144" spans="2:10" x14ac:dyDescent="0.25">
      <c r="B144" s="216"/>
      <c r="C144" s="216"/>
      <c r="D144" s="216"/>
      <c r="E144" s="216"/>
      <c r="F144" s="216"/>
      <c r="G144" s="216"/>
      <c r="H144" s="216"/>
      <c r="I144" s="216"/>
      <c r="J144" s="216"/>
    </row>
    <row r="145" spans="2:10" x14ac:dyDescent="0.25">
      <c r="B145" s="216"/>
      <c r="C145" s="216"/>
      <c r="D145" s="216"/>
      <c r="E145" s="216"/>
      <c r="F145" s="216"/>
      <c r="G145" s="216"/>
      <c r="H145" s="216"/>
      <c r="I145" s="216"/>
      <c r="J145" s="216"/>
    </row>
    <row r="146" spans="2:10" x14ac:dyDescent="0.25">
      <c r="B146" s="216"/>
      <c r="C146" s="216"/>
      <c r="D146" s="216"/>
      <c r="E146" s="216"/>
      <c r="F146" s="216"/>
      <c r="G146" s="216"/>
      <c r="H146" s="216"/>
      <c r="I146" s="216"/>
      <c r="J146" s="216"/>
    </row>
    <row r="147" spans="2:10" x14ac:dyDescent="0.25">
      <c r="B147" s="216"/>
      <c r="C147" s="216"/>
      <c r="D147" s="216"/>
      <c r="E147" s="216"/>
      <c r="F147" s="216"/>
      <c r="G147" s="216"/>
      <c r="H147" s="216"/>
      <c r="I147" s="216"/>
      <c r="J147" s="216"/>
    </row>
    <row r="148" spans="2:10" x14ac:dyDescent="0.25">
      <c r="B148" s="216"/>
      <c r="C148" s="216"/>
      <c r="D148" s="216"/>
      <c r="E148" s="216"/>
      <c r="F148" s="216"/>
      <c r="G148" s="216"/>
      <c r="H148" s="216"/>
      <c r="I148" s="216"/>
      <c r="J148" s="216"/>
    </row>
    <row r="149" spans="2:10" x14ac:dyDescent="0.25">
      <c r="B149" s="216"/>
      <c r="C149" s="216"/>
      <c r="D149" s="216"/>
      <c r="E149" s="216"/>
      <c r="F149" s="216"/>
      <c r="G149" s="216"/>
      <c r="H149" s="216"/>
      <c r="I149" s="216"/>
      <c r="J149" s="216"/>
    </row>
    <row r="150" spans="2:10" x14ac:dyDescent="0.25">
      <c r="B150" s="216"/>
      <c r="C150" s="216"/>
      <c r="D150" s="216"/>
      <c r="E150" s="216"/>
      <c r="F150" s="216"/>
      <c r="G150" s="216"/>
      <c r="H150" s="216"/>
      <c r="I150" s="216"/>
      <c r="J150" s="216"/>
    </row>
    <row r="151" spans="2:10" x14ac:dyDescent="0.25">
      <c r="B151" s="216"/>
      <c r="C151" s="216"/>
      <c r="D151" s="216"/>
      <c r="E151" s="216"/>
      <c r="F151" s="216"/>
      <c r="G151" s="216"/>
      <c r="H151" s="216"/>
      <c r="I151" s="216"/>
      <c r="J151" s="216"/>
    </row>
    <row r="152" spans="2:10" x14ac:dyDescent="0.25">
      <c r="B152" s="216"/>
      <c r="C152" s="216"/>
      <c r="D152" s="216"/>
      <c r="E152" s="216"/>
      <c r="F152" s="216"/>
      <c r="G152" s="216"/>
      <c r="H152" s="216"/>
      <c r="I152" s="216"/>
      <c r="J152" s="216"/>
    </row>
    <row r="153" spans="2:10" x14ac:dyDescent="0.25">
      <c r="B153" s="216"/>
      <c r="C153" s="216"/>
      <c r="D153" s="216"/>
      <c r="E153" s="216"/>
      <c r="F153" s="216"/>
      <c r="G153" s="216"/>
      <c r="H153" s="216"/>
      <c r="I153" s="216"/>
      <c r="J153" s="216"/>
    </row>
    <row r="154" spans="2:10" x14ac:dyDescent="0.25">
      <c r="B154" s="216"/>
      <c r="C154" s="216"/>
      <c r="D154" s="216"/>
      <c r="E154" s="216"/>
      <c r="F154" s="216"/>
      <c r="G154" s="216"/>
      <c r="H154" s="216"/>
      <c r="I154" s="216"/>
      <c r="J154" s="216"/>
    </row>
    <row r="155" spans="2:10" x14ac:dyDescent="0.25">
      <c r="B155" s="216"/>
      <c r="C155" s="216"/>
      <c r="D155" s="216"/>
      <c r="E155" s="216"/>
      <c r="F155" s="216"/>
      <c r="G155" s="216"/>
      <c r="H155" s="216"/>
      <c r="I155" s="216"/>
      <c r="J155" s="216"/>
    </row>
    <row r="156" spans="2:10" x14ac:dyDescent="0.25">
      <c r="B156" s="216"/>
      <c r="C156" s="216"/>
      <c r="D156" s="216"/>
      <c r="E156" s="216"/>
      <c r="F156" s="216"/>
      <c r="G156" s="216"/>
      <c r="H156" s="216"/>
      <c r="I156" s="216"/>
      <c r="J156" s="216"/>
    </row>
    <row r="157" spans="2:10" x14ac:dyDescent="0.25">
      <c r="B157" s="216"/>
      <c r="C157" s="216"/>
      <c r="D157" s="216"/>
      <c r="E157" s="216"/>
      <c r="F157" s="216"/>
      <c r="G157" s="216"/>
      <c r="H157" s="216"/>
      <c r="I157" s="216"/>
      <c r="J157" s="216"/>
    </row>
    <row r="158" spans="2:10" x14ac:dyDescent="0.25">
      <c r="B158" s="216"/>
      <c r="C158" s="216"/>
      <c r="D158" s="216"/>
      <c r="E158" s="216"/>
      <c r="F158" s="216"/>
      <c r="G158" s="216"/>
      <c r="H158" s="216"/>
      <c r="I158" s="216"/>
      <c r="J158" s="216"/>
    </row>
    <row r="159" spans="2:10" x14ac:dyDescent="0.25">
      <c r="B159" s="216"/>
      <c r="C159" s="216"/>
      <c r="D159" s="216"/>
      <c r="E159" s="216"/>
      <c r="F159" s="216"/>
      <c r="G159" s="216"/>
      <c r="H159" s="216"/>
      <c r="I159" s="216"/>
      <c r="J159" s="216"/>
    </row>
    <row r="160" spans="2:10" x14ac:dyDescent="0.25">
      <c r="B160" s="216"/>
      <c r="C160" s="216"/>
      <c r="D160" s="216"/>
      <c r="E160" s="216"/>
      <c r="F160" s="216"/>
      <c r="G160" s="216"/>
      <c r="H160" s="216"/>
      <c r="I160" s="216"/>
      <c r="J160" s="216"/>
    </row>
    <row r="161" spans="2:10" x14ac:dyDescent="0.25">
      <c r="B161" s="216"/>
      <c r="C161" s="216"/>
      <c r="D161" s="216"/>
      <c r="E161" s="216"/>
      <c r="F161" s="216"/>
      <c r="G161" s="216"/>
      <c r="H161" s="216"/>
      <c r="I161" s="216"/>
      <c r="J161" s="216"/>
    </row>
    <row r="162" spans="2:10" x14ac:dyDescent="0.25">
      <c r="B162" s="216"/>
      <c r="C162" s="216"/>
      <c r="D162" s="216"/>
      <c r="E162" s="216"/>
      <c r="F162" s="216"/>
      <c r="G162" s="216"/>
      <c r="H162" s="216"/>
      <c r="I162" s="216"/>
      <c r="J162" s="216"/>
    </row>
    <row r="163" spans="2:10" x14ac:dyDescent="0.25">
      <c r="B163" s="216"/>
      <c r="C163" s="216"/>
      <c r="D163" s="216"/>
      <c r="E163" s="216"/>
      <c r="F163" s="216"/>
      <c r="G163" s="216"/>
      <c r="H163" s="216"/>
      <c r="I163" s="216"/>
      <c r="J163" s="216"/>
    </row>
    <row r="164" spans="2:10" x14ac:dyDescent="0.25">
      <c r="B164" s="216"/>
      <c r="C164" s="216"/>
      <c r="D164" s="216"/>
      <c r="E164" s="216"/>
      <c r="F164" s="216"/>
      <c r="G164" s="216"/>
      <c r="H164" s="216"/>
      <c r="I164" s="216"/>
      <c r="J164" s="216"/>
    </row>
    <row r="165" spans="2:10" x14ac:dyDescent="0.25">
      <c r="B165" s="216"/>
      <c r="C165" s="216"/>
      <c r="D165" s="216"/>
      <c r="E165" s="216"/>
      <c r="F165" s="216"/>
      <c r="G165" s="216"/>
      <c r="H165" s="216"/>
      <c r="I165" s="216"/>
      <c r="J165" s="216"/>
    </row>
    <row r="166" spans="2:10" x14ac:dyDescent="0.25">
      <c r="B166" s="216"/>
      <c r="C166" s="216"/>
      <c r="D166" s="216"/>
      <c r="E166" s="216"/>
      <c r="F166" s="216"/>
      <c r="G166" s="216"/>
      <c r="H166" s="216"/>
      <c r="I166" s="216"/>
      <c r="J166" s="216"/>
    </row>
    <row r="167" spans="2:10" x14ac:dyDescent="0.25">
      <c r="B167" s="216"/>
      <c r="C167" s="216"/>
      <c r="D167" s="216"/>
      <c r="E167" s="216"/>
      <c r="F167" s="216"/>
      <c r="G167" s="216"/>
      <c r="H167" s="216"/>
      <c r="I167" s="216"/>
      <c r="J167" s="216"/>
    </row>
    <row r="168" spans="2:10" x14ac:dyDescent="0.25">
      <c r="B168" s="216"/>
      <c r="C168" s="216"/>
      <c r="D168" s="216"/>
      <c r="E168" s="216"/>
      <c r="F168" s="216"/>
      <c r="G168" s="216"/>
      <c r="H168" s="216"/>
      <c r="I168" s="216"/>
      <c r="J168" s="216"/>
    </row>
    <row r="169" spans="2:10" x14ac:dyDescent="0.25">
      <c r="B169" s="216"/>
      <c r="C169" s="216"/>
      <c r="D169" s="216"/>
      <c r="E169" s="216"/>
      <c r="F169" s="216"/>
      <c r="G169" s="216"/>
      <c r="H169" s="216"/>
      <c r="I169" s="216"/>
      <c r="J169" s="216"/>
    </row>
    <row r="170" spans="2:10" x14ac:dyDescent="0.25">
      <c r="B170" s="216"/>
      <c r="C170" s="216"/>
      <c r="D170" s="216"/>
      <c r="E170" s="216"/>
      <c r="F170" s="216"/>
      <c r="G170" s="216"/>
      <c r="H170" s="216"/>
      <c r="I170" s="216"/>
      <c r="J170" s="216"/>
    </row>
    <row r="171" spans="2:10" x14ac:dyDescent="0.25">
      <c r="B171" s="216"/>
      <c r="C171" s="216"/>
      <c r="D171" s="216"/>
      <c r="E171" s="216"/>
      <c r="F171" s="216"/>
      <c r="G171" s="216"/>
      <c r="H171" s="216"/>
      <c r="I171" s="216"/>
      <c r="J171" s="216"/>
    </row>
    <row r="172" spans="2:10" x14ac:dyDescent="0.25">
      <c r="B172" s="216"/>
      <c r="C172" s="216"/>
      <c r="D172" s="216"/>
      <c r="E172" s="216"/>
      <c r="F172" s="216"/>
      <c r="G172" s="216"/>
      <c r="H172" s="216"/>
      <c r="I172" s="216"/>
      <c r="J172" s="216"/>
    </row>
    <row r="173" spans="2:10" x14ac:dyDescent="0.25">
      <c r="B173" s="216"/>
      <c r="C173" s="216"/>
      <c r="D173" s="216"/>
      <c r="E173" s="216"/>
      <c r="F173" s="216"/>
      <c r="G173" s="216"/>
      <c r="H173" s="216"/>
      <c r="I173" s="216"/>
      <c r="J173" s="216"/>
    </row>
    <row r="174" spans="2:10" x14ac:dyDescent="0.25">
      <c r="B174" s="216"/>
      <c r="C174" s="216"/>
      <c r="D174" s="216"/>
      <c r="E174" s="216"/>
      <c r="F174" s="216"/>
      <c r="G174" s="216"/>
      <c r="H174" s="216"/>
      <c r="I174" s="216"/>
      <c r="J174" s="216"/>
    </row>
    <row r="175" spans="2:10" x14ac:dyDescent="0.25">
      <c r="B175" s="216"/>
      <c r="C175" s="216"/>
      <c r="D175" s="216"/>
      <c r="E175" s="216"/>
      <c r="F175" s="216"/>
      <c r="G175" s="216"/>
      <c r="H175" s="216"/>
      <c r="I175" s="216"/>
      <c r="J175" s="216"/>
    </row>
    <row r="176" spans="2:10" x14ac:dyDescent="0.25">
      <c r="B176" s="216"/>
      <c r="C176" s="216"/>
      <c r="D176" s="216"/>
      <c r="E176" s="216"/>
      <c r="F176" s="216"/>
      <c r="G176" s="216"/>
      <c r="H176" s="216"/>
      <c r="I176" s="216"/>
      <c r="J176" s="216"/>
    </row>
    <row r="177" spans="2:10" x14ac:dyDescent="0.25">
      <c r="B177" s="216"/>
      <c r="C177" s="216"/>
      <c r="D177" s="216"/>
      <c r="E177" s="216"/>
      <c r="F177" s="216"/>
      <c r="G177" s="216"/>
      <c r="H177" s="216"/>
      <c r="I177" s="216"/>
      <c r="J177" s="216"/>
    </row>
    <row r="178" spans="2:10" x14ac:dyDescent="0.25">
      <c r="B178" s="216"/>
      <c r="C178" s="216"/>
      <c r="D178" s="216"/>
      <c r="E178" s="216"/>
      <c r="F178" s="216"/>
      <c r="G178" s="216"/>
      <c r="H178" s="216"/>
      <c r="I178" s="216"/>
      <c r="J178" s="216"/>
    </row>
    <row r="179" spans="2:10" x14ac:dyDescent="0.25">
      <c r="B179" s="216"/>
      <c r="C179" s="216"/>
      <c r="D179" s="216"/>
      <c r="E179" s="216"/>
      <c r="F179" s="216"/>
      <c r="G179" s="216"/>
      <c r="H179" s="216"/>
      <c r="I179" s="216"/>
      <c r="J179" s="216"/>
    </row>
    <row r="180" spans="2:10" x14ac:dyDescent="0.25">
      <c r="B180" s="216"/>
      <c r="C180" s="216"/>
      <c r="D180" s="216"/>
      <c r="E180" s="216"/>
      <c r="F180" s="216"/>
      <c r="G180" s="216"/>
      <c r="H180" s="216"/>
      <c r="I180" s="216"/>
      <c r="J180" s="216"/>
    </row>
    <row r="182" spans="2:10" x14ac:dyDescent="0.25">
      <c r="B182" s="216"/>
      <c r="C182" s="216"/>
      <c r="D182" s="216"/>
      <c r="E182" s="216"/>
      <c r="F182" s="216"/>
      <c r="G182" s="216"/>
      <c r="H182" s="216"/>
      <c r="I182" s="216"/>
      <c r="J182" s="216"/>
    </row>
    <row r="183" spans="2:10" x14ac:dyDescent="0.25">
      <c r="B183" s="216"/>
      <c r="C183" s="216"/>
      <c r="D183" s="216"/>
      <c r="E183" s="216"/>
      <c r="F183" s="216"/>
      <c r="G183" s="216"/>
      <c r="H183" s="216"/>
      <c r="I183" s="216"/>
      <c r="J183" s="216"/>
    </row>
    <row r="184" spans="2:10" x14ac:dyDescent="0.25">
      <c r="B184" s="216"/>
      <c r="C184" s="216"/>
      <c r="D184" s="216"/>
      <c r="E184" s="216"/>
      <c r="F184" s="216"/>
      <c r="G184" s="216"/>
      <c r="H184" s="216"/>
      <c r="I184" s="216"/>
      <c r="J184" s="216"/>
    </row>
    <row r="185" spans="2:10" x14ac:dyDescent="0.25">
      <c r="B185" s="216"/>
      <c r="C185" s="216"/>
      <c r="D185" s="216"/>
      <c r="E185" s="216"/>
      <c r="F185" s="216"/>
      <c r="G185" s="216"/>
      <c r="H185" s="216"/>
      <c r="I185" s="216"/>
      <c r="J185" s="216"/>
    </row>
    <row r="186" spans="2:10" x14ac:dyDescent="0.25">
      <c r="B186" s="216"/>
      <c r="C186" s="216"/>
      <c r="D186" s="216"/>
      <c r="E186" s="216"/>
      <c r="F186" s="216"/>
      <c r="G186" s="216"/>
      <c r="H186" s="216"/>
      <c r="I186" s="216"/>
      <c r="J186" s="216"/>
    </row>
    <row r="187" spans="2:10" x14ac:dyDescent="0.25">
      <c r="B187" s="216"/>
      <c r="C187" s="216"/>
      <c r="D187" s="216"/>
      <c r="E187" s="216"/>
      <c r="F187" s="216"/>
      <c r="G187" s="216"/>
      <c r="H187" s="216"/>
      <c r="I187" s="216"/>
      <c r="J187" s="216"/>
    </row>
    <row r="188" spans="2:10" x14ac:dyDescent="0.25">
      <c r="B188" s="216"/>
      <c r="C188" s="216"/>
      <c r="D188" s="216"/>
      <c r="E188" s="216"/>
      <c r="F188" s="216"/>
      <c r="G188" s="216"/>
      <c r="H188" s="216"/>
      <c r="I188" s="216"/>
      <c r="J188" s="216"/>
    </row>
    <row r="189" spans="2:10" x14ac:dyDescent="0.25">
      <c r="B189" s="216"/>
      <c r="C189" s="216"/>
      <c r="D189" s="216"/>
      <c r="E189" s="216"/>
      <c r="F189" s="216"/>
      <c r="G189" s="216"/>
      <c r="H189" s="216"/>
      <c r="I189" s="216"/>
      <c r="J189" s="216"/>
    </row>
    <row r="190" spans="2:10" x14ac:dyDescent="0.25">
      <c r="B190" s="216"/>
      <c r="C190" s="216"/>
      <c r="D190" s="216"/>
      <c r="E190" s="216"/>
      <c r="F190" s="216"/>
      <c r="G190" s="216"/>
      <c r="H190" s="216"/>
      <c r="I190" s="216"/>
      <c r="J190" s="216"/>
    </row>
    <row r="191" spans="2:10" x14ac:dyDescent="0.25">
      <c r="B191" s="216"/>
      <c r="C191" s="216"/>
      <c r="D191" s="216"/>
      <c r="E191" s="216"/>
      <c r="F191" s="216"/>
      <c r="G191" s="216"/>
      <c r="H191" s="216"/>
      <c r="I191" s="216"/>
      <c r="J191" s="216"/>
    </row>
    <row r="192" spans="2:10" x14ac:dyDescent="0.25">
      <c r="B192" s="216"/>
      <c r="C192" s="216"/>
      <c r="D192" s="216"/>
      <c r="E192" s="216"/>
      <c r="F192" s="216"/>
      <c r="G192" s="216"/>
      <c r="H192" s="216"/>
      <c r="I192" s="216"/>
      <c r="J192" s="216"/>
    </row>
    <row r="193" spans="2:10" x14ac:dyDescent="0.25">
      <c r="B193" s="216"/>
      <c r="C193" s="216"/>
      <c r="D193" s="216"/>
      <c r="E193" s="216"/>
      <c r="F193" s="216"/>
      <c r="G193" s="216"/>
      <c r="H193" s="216"/>
      <c r="I193" s="216"/>
      <c r="J193" s="216"/>
    </row>
    <row r="194" spans="2:10" x14ac:dyDescent="0.25">
      <c r="B194" s="216"/>
      <c r="C194" s="216"/>
      <c r="D194" s="216"/>
      <c r="E194" s="216"/>
      <c r="F194" s="216"/>
      <c r="G194" s="216"/>
      <c r="H194" s="216"/>
      <c r="I194" s="216"/>
      <c r="J194" s="216"/>
    </row>
    <row r="195" spans="2:10" x14ac:dyDescent="0.25">
      <c r="B195" s="216"/>
      <c r="C195" s="216"/>
      <c r="D195" s="216"/>
      <c r="E195" s="216"/>
      <c r="F195" s="216"/>
      <c r="G195" s="216"/>
      <c r="H195" s="216"/>
      <c r="I195" s="216"/>
      <c r="J195" s="216"/>
    </row>
    <row r="196" spans="2:10" x14ac:dyDescent="0.25">
      <c r="B196" s="216"/>
      <c r="C196" s="216"/>
      <c r="D196" s="216"/>
      <c r="E196" s="216"/>
      <c r="F196" s="216"/>
      <c r="G196" s="216"/>
      <c r="H196" s="216"/>
      <c r="I196" s="216"/>
      <c r="J196" s="216"/>
    </row>
    <row r="197" spans="2:10" x14ac:dyDescent="0.25">
      <c r="B197" s="216"/>
      <c r="C197" s="216"/>
      <c r="D197" s="216"/>
      <c r="E197" s="216"/>
      <c r="F197" s="216"/>
      <c r="G197" s="216"/>
      <c r="H197" s="216"/>
      <c r="I197" s="216"/>
      <c r="J197" s="216"/>
    </row>
    <row r="198" spans="2:10" x14ac:dyDescent="0.25">
      <c r="B198" s="216"/>
      <c r="C198" s="216"/>
      <c r="D198" s="216"/>
      <c r="E198" s="216"/>
      <c r="F198" s="216"/>
      <c r="G198" s="216"/>
      <c r="H198" s="216"/>
      <c r="I198" s="216"/>
      <c r="J198" s="216"/>
    </row>
    <row r="199" spans="2:10" x14ac:dyDescent="0.25">
      <c r="B199" s="216"/>
      <c r="C199" s="216"/>
      <c r="D199" s="216"/>
      <c r="E199" s="216"/>
      <c r="F199" s="216"/>
      <c r="G199" s="216"/>
      <c r="H199" s="216"/>
      <c r="I199" s="216"/>
      <c r="J199" s="216"/>
    </row>
    <row r="200" spans="2:10" x14ac:dyDescent="0.25">
      <c r="B200" s="216"/>
      <c r="C200" s="216"/>
      <c r="D200" s="216"/>
      <c r="E200" s="216"/>
      <c r="F200" s="216"/>
      <c r="G200" s="216"/>
      <c r="H200" s="216"/>
      <c r="I200" s="216"/>
      <c r="J200" s="216"/>
    </row>
    <row r="212" spans="2:10" x14ac:dyDescent="0.25">
      <c r="B212" s="216"/>
      <c r="C212" s="216"/>
      <c r="D212" s="216"/>
      <c r="E212" s="216"/>
      <c r="F212" s="216"/>
      <c r="G212" s="216"/>
      <c r="H212" s="216"/>
      <c r="I212" s="216"/>
      <c r="J212" s="216"/>
    </row>
  </sheetData>
  <sheetProtection algorithmName="SHA-512" hashValue="0AU7WK4rj1jvWiFGz5hunXlbeB8oDHQ1MZ9FVahnn1i10nq/UhTne3umTbIclYdSJbOamLyiyhIn1RcvFlC9+Q==" saltValue="ndAeRLbkks/7UzSp/SpWZw==" spinCount="100000" sheet="1" objects="1" scenarios="1" selectLockedCells="1"/>
  <mergeCells count="29">
    <mergeCell ref="B64:C64"/>
    <mergeCell ref="D64:E64"/>
    <mergeCell ref="F64:G64"/>
    <mergeCell ref="B36:D36"/>
    <mergeCell ref="E36:G36"/>
    <mergeCell ref="B45:D45"/>
    <mergeCell ref="E45:G45"/>
    <mergeCell ref="H36:J36"/>
    <mergeCell ref="A1:J1"/>
    <mergeCell ref="B4:D4"/>
    <mergeCell ref="E4:G4"/>
    <mergeCell ref="H4:J4"/>
    <mergeCell ref="D3:J3"/>
    <mergeCell ref="H45:J45"/>
    <mergeCell ref="A47:C47"/>
    <mergeCell ref="B56:C56"/>
    <mergeCell ref="D56:E56"/>
    <mergeCell ref="F56:G56"/>
    <mergeCell ref="E86:F86"/>
    <mergeCell ref="E87:F87"/>
    <mergeCell ref="E88:F88"/>
    <mergeCell ref="A78:C78"/>
    <mergeCell ref="B68:C68"/>
    <mergeCell ref="D68:E68"/>
    <mergeCell ref="F68:G68"/>
    <mergeCell ref="A74:J74"/>
    <mergeCell ref="B76:D76"/>
    <mergeCell ref="E76:G76"/>
    <mergeCell ref="H76:J76"/>
  </mergeCells>
  <printOptions horizontalCentered="1"/>
  <pageMargins left="0" right="0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212"/>
  <sheetViews>
    <sheetView topLeftCell="A61" zoomScale="93" zoomScaleNormal="93" workbookViewId="0">
      <selection activeCell="I67" sqref="I67"/>
    </sheetView>
  </sheetViews>
  <sheetFormatPr baseColWidth="10" defaultColWidth="11.44140625" defaultRowHeight="13.2" x14ac:dyDescent="0.25"/>
  <cols>
    <col min="1" max="1" width="33.109375" style="216" bestFit="1" customWidth="1"/>
    <col min="2" max="2" width="9.6640625" style="224" bestFit="1" customWidth="1"/>
    <col min="3" max="4" width="9.44140625" style="224" customWidth="1"/>
    <col min="5" max="5" width="9.77734375" style="224" customWidth="1"/>
    <col min="6" max="6" width="9.44140625" style="224" bestFit="1" customWidth="1"/>
    <col min="7" max="7" width="8.77734375" style="224" customWidth="1"/>
    <col min="8" max="8" width="7.6640625" style="224" customWidth="1"/>
    <col min="9" max="9" width="10.44140625" style="224" customWidth="1"/>
    <col min="10" max="10" width="10.6640625" style="224" customWidth="1"/>
    <col min="11" max="11" width="4.33203125" style="216" customWidth="1"/>
    <col min="12" max="12" width="21.109375" style="216" bestFit="1" customWidth="1"/>
    <col min="13" max="16384" width="11.44140625" style="216"/>
  </cols>
  <sheetData>
    <row r="1" spans="1:17" ht="13.5" customHeight="1" x14ac:dyDescent="0.25">
      <c r="A1" s="291" t="s">
        <v>101</v>
      </c>
      <c r="B1" s="291"/>
      <c r="C1" s="291"/>
      <c r="D1" s="291"/>
      <c r="E1" s="291"/>
      <c r="F1" s="291"/>
      <c r="G1" s="291"/>
      <c r="H1" s="291"/>
      <c r="I1" s="291"/>
      <c r="J1" s="291"/>
    </row>
    <row r="2" spans="1:17" ht="13.5" customHeight="1" thickBot="1" x14ac:dyDescent="0.3">
      <c r="A2" s="217"/>
      <c r="B2" s="217"/>
      <c r="C2" s="217"/>
      <c r="D2" s="217"/>
      <c r="E2" s="217"/>
      <c r="F2" s="217"/>
      <c r="G2" s="217"/>
      <c r="H2" s="217"/>
      <c r="I2" s="217"/>
      <c r="J2" s="217"/>
    </row>
    <row r="3" spans="1:17" ht="13.5" customHeight="1" thickBot="1" x14ac:dyDescent="0.3">
      <c r="A3" s="218"/>
      <c r="B3" s="26" t="s">
        <v>13</v>
      </c>
      <c r="C3" s="27"/>
      <c r="D3" s="313"/>
      <c r="E3" s="313"/>
      <c r="F3" s="313"/>
      <c r="G3" s="314"/>
      <c r="H3" s="314"/>
      <c r="I3" s="314"/>
      <c r="J3" s="315"/>
    </row>
    <row r="4" spans="1:17" ht="19.5" customHeight="1" x14ac:dyDescent="0.25">
      <c r="A4" s="218"/>
      <c r="B4" s="303" t="s">
        <v>0</v>
      </c>
      <c r="C4" s="304"/>
      <c r="D4" s="304"/>
      <c r="E4" s="305" t="s">
        <v>1</v>
      </c>
      <c r="F4" s="306"/>
      <c r="G4" s="307"/>
      <c r="H4" s="308" t="s">
        <v>2</v>
      </c>
      <c r="I4" s="308"/>
      <c r="J4" s="309"/>
    </row>
    <row r="5" spans="1:17" ht="13.5" customHeight="1" thickBot="1" x14ac:dyDescent="0.25">
      <c r="A5" s="219"/>
      <c r="B5" s="29" t="s">
        <v>3</v>
      </c>
      <c r="C5" s="30" t="s">
        <v>4</v>
      </c>
      <c r="D5" s="31" t="s">
        <v>5</v>
      </c>
      <c r="E5" s="32" t="s">
        <v>3</v>
      </c>
      <c r="F5" s="33" t="s">
        <v>4</v>
      </c>
      <c r="G5" s="34" t="s">
        <v>5</v>
      </c>
      <c r="H5" s="35" t="s">
        <v>3</v>
      </c>
      <c r="I5" s="36" t="s">
        <v>4</v>
      </c>
      <c r="J5" s="37" t="s">
        <v>5</v>
      </c>
    </row>
    <row r="6" spans="1:17" s="220" customFormat="1" ht="15" customHeight="1" thickBot="1" x14ac:dyDescent="0.25">
      <c r="A6" s="150" t="s">
        <v>6</v>
      </c>
      <c r="B6" s="38"/>
      <c r="C6" s="38"/>
      <c r="D6" s="38"/>
      <c r="E6" s="39"/>
      <c r="F6" s="39"/>
      <c r="G6" s="39"/>
      <c r="H6" s="40"/>
      <c r="I6" s="40"/>
      <c r="J6" s="41"/>
      <c r="Q6" s="221"/>
    </row>
    <row r="7" spans="1:17" s="220" customFormat="1" ht="15" customHeight="1" x14ac:dyDescent="0.25">
      <c r="A7" s="42" t="s">
        <v>44</v>
      </c>
      <c r="B7" s="18">
        <v>328</v>
      </c>
      <c r="C7" s="53">
        <f t="shared" ref="C7:C33" si="0">IF(B7="","",(B7/$B$53)*3)</f>
        <v>0.10721290041403356</v>
      </c>
      <c r="D7" s="151">
        <v>13.29</v>
      </c>
      <c r="E7" s="152">
        <v>553</v>
      </c>
      <c r="F7" s="43">
        <f t="shared" ref="F7:F33" si="1">IF(E7="","",(E7/$E$53)*3)</f>
        <v>0.292180345191969</v>
      </c>
      <c r="G7" s="155">
        <v>13.64</v>
      </c>
      <c r="H7" s="44">
        <f t="shared" ref="H7:H33" si="2">IF(B7+E7=0,0,B7+E7)</f>
        <v>881</v>
      </c>
      <c r="I7" s="45">
        <f t="shared" ref="I7:I33" si="3">IF(H7="","",(H7/$H$53)*3)</f>
        <v>0.17790791599353797</v>
      </c>
      <c r="J7" s="46">
        <f t="shared" ref="J7:J33" si="4">IF((D7*B7)+(G7*E7)="",0,IF(H7=0,0,((D7*B7)+(G7*E7))/H7))</f>
        <v>13.509693530079456</v>
      </c>
      <c r="Q7" s="221"/>
    </row>
    <row r="8" spans="1:17" s="220" customFormat="1" ht="15" customHeight="1" x14ac:dyDescent="0.25">
      <c r="A8" s="47" t="s">
        <v>45</v>
      </c>
      <c r="B8" s="1">
        <v>15</v>
      </c>
      <c r="C8" s="53">
        <f t="shared" si="0"/>
        <v>4.9030289823490955E-3</v>
      </c>
      <c r="D8" s="153">
        <v>11.4</v>
      </c>
      <c r="E8" s="154">
        <v>34</v>
      </c>
      <c r="F8" s="48">
        <f t="shared" si="1"/>
        <v>1.7964071856287428E-2</v>
      </c>
      <c r="G8" s="156">
        <v>11.6</v>
      </c>
      <c r="H8" s="49">
        <f t="shared" si="2"/>
        <v>49</v>
      </c>
      <c r="I8" s="50">
        <f t="shared" si="3"/>
        <v>9.8949919224555725E-3</v>
      </c>
      <c r="J8" s="51">
        <f>IF((D8*B8)+(G8*E8)="",0,IF(H8=0,0,((D8*B8)+(G8*E8))/H8))</f>
        <v>11.538775510204081</v>
      </c>
      <c r="Q8" s="221"/>
    </row>
    <row r="9" spans="1:17" s="220" customFormat="1" ht="15" customHeight="1" x14ac:dyDescent="0.25">
      <c r="A9" s="52" t="s">
        <v>46</v>
      </c>
      <c r="B9" s="2">
        <v>1212</v>
      </c>
      <c r="C9" s="53">
        <f t="shared" si="0"/>
        <v>0.39616474177380689</v>
      </c>
      <c r="D9" s="153">
        <v>13.72</v>
      </c>
      <c r="E9" s="154">
        <v>971</v>
      </c>
      <c r="F9" s="48">
        <f t="shared" si="1"/>
        <v>0.51303275801338499</v>
      </c>
      <c r="G9" s="156">
        <v>12.58</v>
      </c>
      <c r="H9" s="55">
        <f t="shared" si="2"/>
        <v>2183</v>
      </c>
      <c r="I9" s="50">
        <f t="shared" si="3"/>
        <v>0.44083198707592891</v>
      </c>
      <c r="J9" s="57">
        <f t="shared" si="4"/>
        <v>13.212927164452587</v>
      </c>
      <c r="Q9" s="221"/>
    </row>
    <row r="10" spans="1:17" s="220" customFormat="1" ht="15" customHeight="1" x14ac:dyDescent="0.25">
      <c r="A10" s="52" t="s">
        <v>47</v>
      </c>
      <c r="B10" s="2">
        <v>486</v>
      </c>
      <c r="C10" s="53">
        <f t="shared" si="0"/>
        <v>0.15885813902811069</v>
      </c>
      <c r="D10" s="153">
        <v>14.29</v>
      </c>
      <c r="E10" s="154">
        <v>252</v>
      </c>
      <c r="F10" s="48">
        <f t="shared" si="1"/>
        <v>0.13314547375836561</v>
      </c>
      <c r="G10" s="156">
        <v>12.78</v>
      </c>
      <c r="H10" s="55">
        <f t="shared" si="2"/>
        <v>738</v>
      </c>
      <c r="I10" s="50">
        <f t="shared" si="3"/>
        <v>0.14903069466882068</v>
      </c>
      <c r="J10" s="57">
        <f t="shared" si="4"/>
        <v>13.774390243902438</v>
      </c>
      <c r="Q10" s="221"/>
    </row>
    <row r="11" spans="1:17" s="220" customFormat="1" ht="15" customHeight="1" x14ac:dyDescent="0.25">
      <c r="A11" s="47" t="s">
        <v>49</v>
      </c>
      <c r="B11" s="2">
        <v>1078</v>
      </c>
      <c r="C11" s="53">
        <f t="shared" si="0"/>
        <v>0.35236434953148832</v>
      </c>
      <c r="D11" s="153">
        <v>13.67</v>
      </c>
      <c r="E11" s="154">
        <v>575</v>
      </c>
      <c r="F11" s="48">
        <f t="shared" si="1"/>
        <v>0.30380415639309616</v>
      </c>
      <c r="G11" s="156">
        <v>12.69</v>
      </c>
      <c r="H11" s="55">
        <f t="shared" si="2"/>
        <v>1653</v>
      </c>
      <c r="I11" s="50">
        <f t="shared" si="3"/>
        <v>0.33380452342487882</v>
      </c>
      <c r="J11" s="57">
        <f t="shared" si="4"/>
        <v>13.329104658197219</v>
      </c>
      <c r="Q11" s="221"/>
    </row>
    <row r="12" spans="1:17" s="220" customFormat="1" ht="15" customHeight="1" x14ac:dyDescent="0.25">
      <c r="A12" s="52" t="s">
        <v>50</v>
      </c>
      <c r="B12" s="2">
        <v>1</v>
      </c>
      <c r="C12" s="53">
        <f t="shared" si="0"/>
        <v>3.2686859882327305E-4</v>
      </c>
      <c r="D12" s="153">
        <v>17</v>
      </c>
      <c r="E12" s="154">
        <v>1</v>
      </c>
      <c r="F12" s="48">
        <f t="shared" si="1"/>
        <v>5.2835505459668903E-4</v>
      </c>
      <c r="G12" s="156">
        <v>10</v>
      </c>
      <c r="H12" s="55">
        <f t="shared" si="2"/>
        <v>2</v>
      </c>
      <c r="I12" s="50">
        <f t="shared" si="3"/>
        <v>4.0387722132471731E-4</v>
      </c>
      <c r="J12" s="57">
        <f t="shared" si="4"/>
        <v>13.5</v>
      </c>
      <c r="Q12" s="221"/>
    </row>
    <row r="13" spans="1:17" s="220" customFormat="1" ht="15" customHeight="1" x14ac:dyDescent="0.25">
      <c r="A13" s="52" t="s">
        <v>72</v>
      </c>
      <c r="B13" s="2">
        <v>186</v>
      </c>
      <c r="C13" s="53">
        <f t="shared" si="0"/>
        <v>6.0797559381128782E-2</v>
      </c>
      <c r="D13" s="153">
        <v>14.04</v>
      </c>
      <c r="E13" s="154">
        <v>72</v>
      </c>
      <c r="F13" s="48">
        <f t="shared" si="1"/>
        <v>3.8041563930961607E-2</v>
      </c>
      <c r="G13" s="156">
        <v>13.23</v>
      </c>
      <c r="H13" s="55">
        <f t="shared" si="2"/>
        <v>258</v>
      </c>
      <c r="I13" s="50">
        <f t="shared" si="3"/>
        <v>5.2100161550888528E-2</v>
      </c>
      <c r="J13" s="57">
        <f t="shared" si="4"/>
        <v>13.813953488372093</v>
      </c>
      <c r="Q13" s="221"/>
    </row>
    <row r="14" spans="1:17" s="220" customFormat="1" ht="15" customHeight="1" x14ac:dyDescent="0.25">
      <c r="A14" s="52" t="s">
        <v>48</v>
      </c>
      <c r="B14" s="2">
        <v>261</v>
      </c>
      <c r="C14" s="53">
        <f t="shared" si="0"/>
        <v>8.531270429287427E-2</v>
      </c>
      <c r="D14" s="153">
        <v>14.41</v>
      </c>
      <c r="E14" s="154">
        <v>298</v>
      </c>
      <c r="F14" s="48">
        <f t="shared" si="1"/>
        <v>0.15744980626981331</v>
      </c>
      <c r="G14" s="156">
        <v>13.07</v>
      </c>
      <c r="H14" s="55">
        <f t="shared" si="2"/>
        <v>559</v>
      </c>
      <c r="I14" s="50">
        <f t="shared" si="3"/>
        <v>0.11288368336025847</v>
      </c>
      <c r="J14" s="57">
        <f t="shared" si="4"/>
        <v>13.695652951699465</v>
      </c>
      <c r="Q14" s="221"/>
    </row>
    <row r="15" spans="1:17" s="220" customFormat="1" ht="15" customHeight="1" x14ac:dyDescent="0.25">
      <c r="A15" s="52" t="s">
        <v>51</v>
      </c>
      <c r="B15" s="2">
        <v>156</v>
      </c>
      <c r="C15" s="53">
        <f t="shared" si="0"/>
        <v>5.09915014164306E-2</v>
      </c>
      <c r="D15" s="153">
        <v>14.48</v>
      </c>
      <c r="E15" s="154">
        <v>127</v>
      </c>
      <c r="F15" s="48">
        <f t="shared" si="1"/>
        <v>6.71010919337795E-2</v>
      </c>
      <c r="G15" s="156">
        <v>13.41</v>
      </c>
      <c r="H15" s="55">
        <f t="shared" si="2"/>
        <v>283</v>
      </c>
      <c r="I15" s="50">
        <f t="shared" si="3"/>
        <v>5.7148626817447493E-2</v>
      </c>
      <c r="J15" s="57">
        <f t="shared" si="4"/>
        <v>13.99982332155477</v>
      </c>
      <c r="Q15" s="221"/>
    </row>
    <row r="16" spans="1:17" s="220" customFormat="1" ht="15" customHeight="1" x14ac:dyDescent="0.25">
      <c r="A16" s="52" t="s">
        <v>71</v>
      </c>
      <c r="B16" s="2">
        <v>22</v>
      </c>
      <c r="C16" s="53">
        <f t="shared" si="0"/>
        <v>7.1911091741120071E-3</v>
      </c>
      <c r="D16" s="153">
        <v>12.11</v>
      </c>
      <c r="E16" s="154">
        <v>105</v>
      </c>
      <c r="F16" s="48">
        <f t="shared" si="1"/>
        <v>5.5477280732652345E-2</v>
      </c>
      <c r="G16" s="156">
        <v>13.18</v>
      </c>
      <c r="H16" s="55">
        <f t="shared" si="2"/>
        <v>127</v>
      </c>
      <c r="I16" s="50">
        <f t="shared" si="3"/>
        <v>2.5646203554119548E-2</v>
      </c>
      <c r="J16" s="57">
        <f t="shared" si="4"/>
        <v>12.994645669291335</v>
      </c>
      <c r="Q16" s="221"/>
    </row>
    <row r="17" spans="1:17" s="220" customFormat="1" ht="15" customHeight="1" x14ac:dyDescent="0.25">
      <c r="A17" s="52" t="s">
        <v>52</v>
      </c>
      <c r="B17" s="2">
        <v>309</v>
      </c>
      <c r="C17" s="53">
        <f t="shared" si="0"/>
        <v>0.10100239703639137</v>
      </c>
      <c r="D17" s="153">
        <v>13.71</v>
      </c>
      <c r="E17" s="154">
        <v>205</v>
      </c>
      <c r="F17" s="48">
        <f t="shared" si="1"/>
        <v>0.10831278619232124</v>
      </c>
      <c r="G17" s="156">
        <v>13.62</v>
      </c>
      <c r="H17" s="55">
        <f t="shared" si="2"/>
        <v>514</v>
      </c>
      <c r="I17" s="50">
        <f t="shared" si="3"/>
        <v>0.10379644588045235</v>
      </c>
      <c r="J17" s="57">
        <f t="shared" si="4"/>
        <v>13.674105058365758</v>
      </c>
      <c r="Q17" s="221"/>
    </row>
    <row r="18" spans="1:17" s="220" customFormat="1" ht="15" customHeight="1" x14ac:dyDescent="0.25">
      <c r="A18" s="47" t="s">
        <v>53</v>
      </c>
      <c r="B18" s="2">
        <v>225</v>
      </c>
      <c r="C18" s="53">
        <f t="shared" si="0"/>
        <v>7.3545434735236434E-2</v>
      </c>
      <c r="D18" s="153">
        <v>13.47</v>
      </c>
      <c r="E18" s="154">
        <v>8</v>
      </c>
      <c r="F18" s="48">
        <f t="shared" si="1"/>
        <v>4.2268404367735123E-3</v>
      </c>
      <c r="G18" s="156">
        <v>12.19</v>
      </c>
      <c r="H18" s="55">
        <f t="shared" si="2"/>
        <v>233</v>
      </c>
      <c r="I18" s="50">
        <f t="shared" si="3"/>
        <v>4.7051696284329564E-2</v>
      </c>
      <c r="J18" s="57">
        <f t="shared" si="4"/>
        <v>13.426051502145922</v>
      </c>
      <c r="Q18" s="221"/>
    </row>
    <row r="19" spans="1:17" s="220" customFormat="1" ht="15" customHeight="1" x14ac:dyDescent="0.25">
      <c r="A19" s="52" t="s">
        <v>73</v>
      </c>
      <c r="B19" s="2">
        <v>88</v>
      </c>
      <c r="C19" s="53">
        <f t="shared" si="0"/>
        <v>2.8764436696448029E-2</v>
      </c>
      <c r="D19" s="153">
        <v>14.34</v>
      </c>
      <c r="E19" s="154">
        <v>99</v>
      </c>
      <c r="F19" s="48">
        <f t="shared" si="1"/>
        <v>5.2307150405072209E-2</v>
      </c>
      <c r="G19" s="156">
        <v>13.37</v>
      </c>
      <c r="H19" s="55">
        <f t="shared" si="2"/>
        <v>187</v>
      </c>
      <c r="I19" s="50">
        <f t="shared" si="3"/>
        <v>3.7762520193861067E-2</v>
      </c>
      <c r="J19" s="57">
        <f t="shared" si="4"/>
        <v>13.826470588235296</v>
      </c>
      <c r="Q19" s="221"/>
    </row>
    <row r="20" spans="1:17" s="220" customFormat="1" ht="15" customHeight="1" x14ac:dyDescent="0.25">
      <c r="A20" s="52" t="s">
        <v>55</v>
      </c>
      <c r="B20" s="2">
        <v>355</v>
      </c>
      <c r="C20" s="53">
        <f t="shared" si="0"/>
        <v>0.11603835258226194</v>
      </c>
      <c r="D20" s="153">
        <v>13.58</v>
      </c>
      <c r="E20" s="154">
        <v>107</v>
      </c>
      <c r="F20" s="48">
        <f t="shared" si="1"/>
        <v>5.6533990841845724E-2</v>
      </c>
      <c r="G20" s="156">
        <v>12.47</v>
      </c>
      <c r="H20" s="55">
        <f t="shared" si="2"/>
        <v>462</v>
      </c>
      <c r="I20" s="50">
        <f t="shared" si="3"/>
        <v>9.3295638126009689E-2</v>
      </c>
      <c r="J20" s="57">
        <f t="shared" si="4"/>
        <v>13.322922077922078</v>
      </c>
      <c r="Q20" s="221"/>
    </row>
    <row r="21" spans="1:17" s="220" customFormat="1" ht="15" customHeight="1" x14ac:dyDescent="0.25">
      <c r="A21" s="52" t="s">
        <v>56</v>
      </c>
      <c r="B21" s="2">
        <v>23</v>
      </c>
      <c r="C21" s="53">
        <f t="shared" si="0"/>
        <v>7.5179777729352804E-3</v>
      </c>
      <c r="D21" s="153">
        <v>13.91</v>
      </c>
      <c r="E21" s="154">
        <v>5</v>
      </c>
      <c r="F21" s="48">
        <f t="shared" si="1"/>
        <v>2.6417752729834447E-3</v>
      </c>
      <c r="G21" s="156">
        <v>15.2</v>
      </c>
      <c r="H21" s="55">
        <f t="shared" si="2"/>
        <v>28</v>
      </c>
      <c r="I21" s="50">
        <f t="shared" si="3"/>
        <v>5.6542810985460417E-3</v>
      </c>
      <c r="J21" s="57">
        <f t="shared" si="4"/>
        <v>14.140357142857143</v>
      </c>
      <c r="Q21" s="221"/>
    </row>
    <row r="22" spans="1:17" s="220" customFormat="1" ht="15" customHeight="1" x14ac:dyDescent="0.25">
      <c r="A22" s="52" t="s">
        <v>74</v>
      </c>
      <c r="B22" s="2">
        <v>5</v>
      </c>
      <c r="C22" s="53">
        <f t="shared" si="0"/>
        <v>1.6343429941163652E-3</v>
      </c>
      <c r="D22" s="153">
        <v>11.62</v>
      </c>
      <c r="E22" s="154">
        <v>35</v>
      </c>
      <c r="F22" s="48">
        <f t="shared" si="1"/>
        <v>1.8492426910884114E-2</v>
      </c>
      <c r="G22" s="156">
        <v>13.41</v>
      </c>
      <c r="H22" s="55">
        <f t="shared" si="2"/>
        <v>40</v>
      </c>
      <c r="I22" s="50">
        <f t="shared" si="3"/>
        <v>8.0775444264943458E-3</v>
      </c>
      <c r="J22" s="57">
        <f t="shared" si="4"/>
        <v>13.186250000000001</v>
      </c>
      <c r="Q22" s="221"/>
    </row>
    <row r="23" spans="1:17" s="220" customFormat="1" ht="15" customHeight="1" x14ac:dyDescent="0.25">
      <c r="A23" s="52" t="s">
        <v>57</v>
      </c>
      <c r="B23" s="2">
        <v>136</v>
      </c>
      <c r="C23" s="53">
        <f t="shared" si="0"/>
        <v>4.4454129439965136E-2</v>
      </c>
      <c r="D23" s="153">
        <v>13.28</v>
      </c>
      <c r="E23" s="154">
        <v>35</v>
      </c>
      <c r="F23" s="48">
        <f t="shared" si="1"/>
        <v>1.8492426910884114E-2</v>
      </c>
      <c r="G23" s="156">
        <v>12.93</v>
      </c>
      <c r="H23" s="55">
        <f t="shared" si="2"/>
        <v>171</v>
      </c>
      <c r="I23" s="50">
        <f t="shared" si="3"/>
        <v>3.4531502423263333E-2</v>
      </c>
      <c r="J23" s="57">
        <f t="shared" si="4"/>
        <v>13.208362573099416</v>
      </c>
      <c r="Q23" s="221"/>
    </row>
    <row r="24" spans="1:17" s="220" customFormat="1" ht="15" customHeight="1" x14ac:dyDescent="0.25">
      <c r="A24" s="52" t="s">
        <v>58</v>
      </c>
      <c r="B24" s="2">
        <v>2130</v>
      </c>
      <c r="C24" s="53">
        <f t="shared" si="0"/>
        <v>0.69623011549357161</v>
      </c>
      <c r="D24" s="153">
        <v>13.42</v>
      </c>
      <c r="E24" s="154">
        <v>880</v>
      </c>
      <c r="F24" s="48">
        <f t="shared" si="1"/>
        <v>0.46495244804508629</v>
      </c>
      <c r="G24" s="156">
        <v>13.13</v>
      </c>
      <c r="H24" s="55">
        <f t="shared" si="2"/>
        <v>3010</v>
      </c>
      <c r="I24" s="50">
        <f t="shared" si="3"/>
        <v>0.60783521809369945</v>
      </c>
      <c r="J24" s="57">
        <f t="shared" si="4"/>
        <v>13.335215946843855</v>
      </c>
      <c r="Q24" s="221"/>
    </row>
    <row r="25" spans="1:17" s="220" customFormat="1" ht="15" customHeight="1" x14ac:dyDescent="0.25">
      <c r="A25" s="52" t="s">
        <v>75</v>
      </c>
      <c r="B25" s="2">
        <v>128</v>
      </c>
      <c r="C25" s="53">
        <f t="shared" si="0"/>
        <v>4.183918064937895E-2</v>
      </c>
      <c r="D25" s="153">
        <v>15.64</v>
      </c>
      <c r="E25" s="154">
        <v>76</v>
      </c>
      <c r="F25" s="48">
        <f t="shared" si="1"/>
        <v>4.0154984149348365E-2</v>
      </c>
      <c r="G25" s="156">
        <v>15.93</v>
      </c>
      <c r="H25" s="55">
        <f t="shared" si="2"/>
        <v>204</v>
      </c>
      <c r="I25" s="50">
        <f t="shared" si="3"/>
        <v>4.1195476575121161E-2</v>
      </c>
      <c r="J25" s="57">
        <f t="shared" si="4"/>
        <v>15.748039215686276</v>
      </c>
      <c r="Q25" s="221"/>
    </row>
    <row r="26" spans="1:17" s="220" customFormat="1" ht="15" customHeight="1" x14ac:dyDescent="0.25">
      <c r="A26" s="52" t="s">
        <v>76</v>
      </c>
      <c r="B26" s="2">
        <v>77</v>
      </c>
      <c r="C26" s="53">
        <f t="shared" si="0"/>
        <v>2.5168882109392027E-2</v>
      </c>
      <c r="D26" s="153">
        <v>14.88</v>
      </c>
      <c r="E26" s="154">
        <v>22</v>
      </c>
      <c r="F26" s="48">
        <f t="shared" si="1"/>
        <v>1.1623811201127158E-2</v>
      </c>
      <c r="G26" s="156">
        <v>15.05</v>
      </c>
      <c r="H26" s="55">
        <f t="shared" si="2"/>
        <v>99</v>
      </c>
      <c r="I26" s="50">
        <f t="shared" si="3"/>
        <v>1.9991922455573505E-2</v>
      </c>
      <c r="J26" s="57">
        <f t="shared" si="4"/>
        <v>14.917777777777779</v>
      </c>
      <c r="Q26" s="221"/>
    </row>
    <row r="27" spans="1:17" s="220" customFormat="1" ht="15" customHeight="1" x14ac:dyDescent="0.25">
      <c r="A27" s="52" t="s">
        <v>59</v>
      </c>
      <c r="B27" s="2">
        <v>87</v>
      </c>
      <c r="C27" s="53">
        <f t="shared" si="0"/>
        <v>2.8437568097624752E-2</v>
      </c>
      <c r="D27" s="153">
        <v>14.59</v>
      </c>
      <c r="E27" s="154">
        <v>18</v>
      </c>
      <c r="F27" s="48">
        <f t="shared" si="1"/>
        <v>9.5103909827404017E-3</v>
      </c>
      <c r="G27" s="156">
        <v>11.69</v>
      </c>
      <c r="H27" s="55">
        <f t="shared" si="2"/>
        <v>105</v>
      </c>
      <c r="I27" s="50">
        <f t="shared" si="3"/>
        <v>2.1203554119547656E-2</v>
      </c>
      <c r="J27" s="57">
        <f t="shared" si="4"/>
        <v>14.092857142857143</v>
      </c>
      <c r="Q27" s="221"/>
    </row>
    <row r="28" spans="1:17" s="220" customFormat="1" ht="15" customHeight="1" x14ac:dyDescent="0.25">
      <c r="A28" s="52" t="s">
        <v>54</v>
      </c>
      <c r="B28" s="2">
        <v>0</v>
      </c>
      <c r="C28" s="53">
        <f t="shared" si="0"/>
        <v>0</v>
      </c>
      <c r="D28" s="153"/>
      <c r="E28" s="154">
        <v>0</v>
      </c>
      <c r="F28" s="48">
        <f t="shared" si="1"/>
        <v>0</v>
      </c>
      <c r="G28" s="156"/>
      <c r="H28" s="55">
        <f t="shared" si="2"/>
        <v>0</v>
      </c>
      <c r="I28" s="50">
        <f t="shared" si="3"/>
        <v>0</v>
      </c>
      <c r="J28" s="57">
        <f t="shared" si="4"/>
        <v>0</v>
      </c>
      <c r="Q28" s="221"/>
    </row>
    <row r="29" spans="1:17" s="220" customFormat="1" ht="15" customHeight="1" x14ac:dyDescent="0.25">
      <c r="A29" s="52" t="s">
        <v>60</v>
      </c>
      <c r="B29" s="2">
        <v>59</v>
      </c>
      <c r="C29" s="53">
        <f t="shared" si="0"/>
        <v>1.9285247330573109E-2</v>
      </c>
      <c r="D29" s="153">
        <v>12.97</v>
      </c>
      <c r="E29" s="154">
        <v>49</v>
      </c>
      <c r="F29" s="48">
        <f t="shared" si="1"/>
        <v>2.5889397675237756E-2</v>
      </c>
      <c r="G29" s="156">
        <v>12.06</v>
      </c>
      <c r="H29" s="55">
        <f t="shared" si="2"/>
        <v>108</v>
      </c>
      <c r="I29" s="50">
        <f t="shared" si="3"/>
        <v>2.1809369951534735E-2</v>
      </c>
      <c r="J29" s="57">
        <f t="shared" si="4"/>
        <v>12.55712962962963</v>
      </c>
      <c r="Q29" s="221"/>
    </row>
    <row r="30" spans="1:17" s="220" customFormat="1" ht="15" customHeight="1" x14ac:dyDescent="0.25">
      <c r="A30" s="52" t="s">
        <v>61</v>
      </c>
      <c r="B30" s="2">
        <v>52</v>
      </c>
      <c r="C30" s="53">
        <f t="shared" si="0"/>
        <v>1.69971671388102E-2</v>
      </c>
      <c r="D30" s="153">
        <v>12.18</v>
      </c>
      <c r="E30" s="154">
        <v>46</v>
      </c>
      <c r="F30" s="48">
        <f t="shared" si="1"/>
        <v>2.4304332511447695E-2</v>
      </c>
      <c r="G30" s="156">
        <v>12.49</v>
      </c>
      <c r="H30" s="55">
        <f t="shared" si="2"/>
        <v>98</v>
      </c>
      <c r="I30" s="50">
        <f t="shared" si="3"/>
        <v>1.9789983844911145E-2</v>
      </c>
      <c r="J30" s="57">
        <f t="shared" si="4"/>
        <v>12.325510204081633</v>
      </c>
      <c r="Q30" s="221"/>
    </row>
    <row r="31" spans="1:17" s="220" customFormat="1" ht="15" customHeight="1" x14ac:dyDescent="0.25">
      <c r="A31" s="52" t="s">
        <v>62</v>
      </c>
      <c r="B31" s="2">
        <v>86</v>
      </c>
      <c r="C31" s="53">
        <f t="shared" si="0"/>
        <v>2.8110699498801482E-2</v>
      </c>
      <c r="D31" s="153">
        <v>12.52</v>
      </c>
      <c r="E31" s="154">
        <v>512</v>
      </c>
      <c r="F31" s="48">
        <f t="shared" si="1"/>
        <v>0.27051778795350478</v>
      </c>
      <c r="G31" s="156">
        <v>14.05</v>
      </c>
      <c r="H31" s="55">
        <f t="shared" si="2"/>
        <v>598</v>
      </c>
      <c r="I31" s="50">
        <f t="shared" si="3"/>
        <v>0.12075928917609047</v>
      </c>
      <c r="J31" s="57">
        <f t="shared" si="4"/>
        <v>13.829966555183946</v>
      </c>
      <c r="Q31" s="221"/>
    </row>
    <row r="32" spans="1:17" s="220" customFormat="1" ht="15" customHeight="1" x14ac:dyDescent="0.25">
      <c r="A32" s="52" t="s">
        <v>63</v>
      </c>
      <c r="B32" s="2">
        <v>472</v>
      </c>
      <c r="C32" s="53">
        <f t="shared" si="0"/>
        <v>0.15428197864458487</v>
      </c>
      <c r="D32" s="153">
        <v>13.99</v>
      </c>
      <c r="E32" s="154">
        <v>143</v>
      </c>
      <c r="F32" s="48">
        <f t="shared" si="1"/>
        <v>7.5554772807326517E-2</v>
      </c>
      <c r="G32" s="156">
        <v>12.61</v>
      </c>
      <c r="H32" s="55">
        <f t="shared" si="2"/>
        <v>615</v>
      </c>
      <c r="I32" s="50">
        <f t="shared" si="3"/>
        <v>0.12419224555735056</v>
      </c>
      <c r="J32" s="57">
        <f t="shared" si="4"/>
        <v>13.669121951219513</v>
      </c>
      <c r="Q32" s="221"/>
    </row>
    <row r="33" spans="1:17" s="220" customFormat="1" ht="15" customHeight="1" thickBot="1" x14ac:dyDescent="0.3">
      <c r="A33" s="52" t="s">
        <v>64</v>
      </c>
      <c r="B33" s="2">
        <v>553</v>
      </c>
      <c r="C33" s="53">
        <f t="shared" si="0"/>
        <v>0.18075833514926998</v>
      </c>
      <c r="D33" s="153">
        <v>13.16</v>
      </c>
      <c r="E33" s="154">
        <v>247</v>
      </c>
      <c r="F33" s="48">
        <f t="shared" si="1"/>
        <v>0.13050369848538218</v>
      </c>
      <c r="G33" s="156">
        <v>11.84</v>
      </c>
      <c r="H33" s="55">
        <f t="shared" si="2"/>
        <v>800</v>
      </c>
      <c r="I33" s="50">
        <f t="shared" si="3"/>
        <v>0.16155088852988692</v>
      </c>
      <c r="J33" s="57">
        <f t="shared" si="4"/>
        <v>12.752450000000001</v>
      </c>
      <c r="Q33" s="221"/>
    </row>
    <row r="34" spans="1:17" ht="13.8" thickBot="1" x14ac:dyDescent="0.3">
      <c r="A34" s="62" t="s">
        <v>65</v>
      </c>
      <c r="B34" s="63">
        <f>SUM(B7:B33)</f>
        <v>8530</v>
      </c>
      <c r="C34" s="64">
        <f>SUM(C7:C33)</f>
        <v>2.7881891479625192</v>
      </c>
      <c r="D34" s="65">
        <f>(B7*D7+B8*D8+B9*D9+B10*D10+B11*D11+B12*D12+B13*D13+B14*D14+B15*D15+B16*D16+B17*D17+B18*D18+B19*D19+B20*D20+B21*D21+B22*D22+B23*D23+B24*D24+B25*D25+B26*D26+B27*D27+B28*D28+B29*D29+B30*D30+B31*D31+B32*D32+B33*D33)/B34</f>
        <v>13.67484876905041</v>
      </c>
      <c r="E34" s="66">
        <f>SUM(E7:E33)</f>
        <v>5475</v>
      </c>
      <c r="F34" s="67">
        <f>SUM(F7:F33)</f>
        <v>2.8927439239168722</v>
      </c>
      <c r="G34" s="68">
        <f>(E7*G7+E8*G8+E9*G9+E10*G10+E11*G11+E12*G12+E13*G13+E14*G14+E15*G15+E16*G16+E17*G17+E18*G18+E19*G19+E20*G20+E21*G21+E22*G22+E23*G23+E24*G24+E25*G25+E26*G26+E27*G27+E28*G28+E29*G29+E30*G30+E31*G31+E32*G32+E33*G33)/E34</f>
        <v>13.069046575342465</v>
      </c>
      <c r="H34" s="69">
        <f>SUM(H7:H33)</f>
        <v>14005</v>
      </c>
      <c r="I34" s="70">
        <f>SUM(I7:I33)</f>
        <v>2.8281502423263327</v>
      </c>
      <c r="J34" s="71">
        <f>(H7*J7+H8*J8+H9*J9+H10*J10+H11*J11+H12*J12+H13*J13+H14*J14+H15*J15+H16*J16+H17*J17+H18*J18+H19*J19+H20*J20+H21*J21+H22*J22+H23*J23+H24*J24+H25*J25+H26*J26+H27*J27+H28*J28+H29*J29+H30*J30+H31*J31+H32*J32+H33*J33)/H34</f>
        <v>13.4380214209211</v>
      </c>
    </row>
    <row r="35" spans="1:17" ht="13.5" customHeight="1" thickBot="1" x14ac:dyDescent="0.3">
      <c r="B35" s="223"/>
      <c r="E35" s="223"/>
    </row>
    <row r="36" spans="1:17" ht="13.5" customHeight="1" x14ac:dyDescent="0.25">
      <c r="A36" s="28"/>
      <c r="B36" s="303" t="s">
        <v>0</v>
      </c>
      <c r="C36" s="304"/>
      <c r="D36" s="304"/>
      <c r="E36" s="305" t="s">
        <v>1</v>
      </c>
      <c r="F36" s="306"/>
      <c r="G36" s="307"/>
      <c r="H36" s="308" t="s">
        <v>2</v>
      </c>
      <c r="I36" s="308"/>
      <c r="J36" s="309"/>
    </row>
    <row r="37" spans="1:17" ht="13.8" thickBot="1" x14ac:dyDescent="0.25">
      <c r="A37" s="28"/>
      <c r="B37" s="29" t="s">
        <v>3</v>
      </c>
      <c r="C37" s="30" t="s">
        <v>4</v>
      </c>
      <c r="D37" s="31" t="s">
        <v>5</v>
      </c>
      <c r="E37" s="32" t="s">
        <v>3</v>
      </c>
      <c r="F37" s="33" t="s">
        <v>4</v>
      </c>
      <c r="G37" s="34" t="s">
        <v>5</v>
      </c>
      <c r="H37" s="35" t="s">
        <v>3</v>
      </c>
      <c r="I37" s="36" t="s">
        <v>4</v>
      </c>
      <c r="J37" s="37" t="s">
        <v>5</v>
      </c>
      <c r="L37" s="225"/>
      <c r="M37" s="225"/>
    </row>
    <row r="38" spans="1:17" ht="13.8" thickBot="1" x14ac:dyDescent="0.25">
      <c r="A38" s="150" t="s">
        <v>7</v>
      </c>
      <c r="B38" s="38"/>
      <c r="C38" s="38"/>
      <c r="D38" s="38"/>
      <c r="E38" s="39"/>
      <c r="F38" s="39"/>
      <c r="G38" s="39"/>
      <c r="H38" s="40"/>
      <c r="I38" s="40"/>
      <c r="J38" s="41"/>
    </row>
    <row r="39" spans="1:17" x14ac:dyDescent="0.25">
      <c r="A39" s="267" t="s">
        <v>119</v>
      </c>
      <c r="B39" s="2">
        <v>4</v>
      </c>
      <c r="C39" s="53">
        <f>IF(B39="","",(B39/$B$53)*3)</f>
        <v>1.3074743952930922E-3</v>
      </c>
      <c r="D39" s="5">
        <v>16.12</v>
      </c>
      <c r="E39" s="6">
        <v>0</v>
      </c>
      <c r="F39" s="54">
        <f>IF(E39="","",(E39/$E$53)*3)</f>
        <v>0</v>
      </c>
      <c r="G39" s="9"/>
      <c r="H39" s="55">
        <f>B39+E39</f>
        <v>4</v>
      </c>
      <c r="I39" s="56">
        <f t="shared" ref="I39:I42" si="5">IF(H39="","",(H39/$H$53)*3)</f>
        <v>8.0775444264943462E-4</v>
      </c>
      <c r="J39" s="57">
        <f t="shared" ref="J39:J42" si="6">IF((D39*B39)+(G39*E39)="",0,IF(H39=0,0,((D39*B39)+(G39*E39))/H39))</f>
        <v>16.12</v>
      </c>
    </row>
    <row r="40" spans="1:17" x14ac:dyDescent="0.25">
      <c r="A40" s="267" t="s">
        <v>120</v>
      </c>
      <c r="B40" s="2">
        <v>41</v>
      </c>
      <c r="C40" s="53">
        <f>IF(B40="","",(B40/$B$53)*3)</f>
        <v>1.3401612551754195E-2</v>
      </c>
      <c r="D40" s="5">
        <v>13.8</v>
      </c>
      <c r="E40" s="6">
        <v>64</v>
      </c>
      <c r="F40" s="54">
        <f t="shared" ref="F40:F42" si="7">IF(E40="","",(E40/$E$53)*3)</f>
        <v>3.3814723494188098E-2</v>
      </c>
      <c r="G40" s="9">
        <v>10.71</v>
      </c>
      <c r="H40" s="55">
        <f>B40+E40</f>
        <v>105</v>
      </c>
      <c r="I40" s="56">
        <f t="shared" si="5"/>
        <v>2.1203554119547656E-2</v>
      </c>
      <c r="J40" s="57">
        <f t="shared" si="6"/>
        <v>11.91657142857143</v>
      </c>
    </row>
    <row r="41" spans="1:17" x14ac:dyDescent="0.25">
      <c r="A41" s="267" t="s">
        <v>121</v>
      </c>
      <c r="B41" s="2">
        <v>594</v>
      </c>
      <c r="C41" s="53">
        <f>IF(B41="","",(B41/$B$53)*3)</f>
        <v>0.19415994770102418</v>
      </c>
      <c r="D41" s="5">
        <v>13.88</v>
      </c>
      <c r="E41" s="6">
        <v>134</v>
      </c>
      <c r="F41" s="54">
        <f t="shared" si="7"/>
        <v>7.0799577315956319E-2</v>
      </c>
      <c r="G41" s="9">
        <v>13</v>
      </c>
      <c r="H41" s="55">
        <f>B41+E41</f>
        <v>728</v>
      </c>
      <c r="I41" s="56">
        <f t="shared" si="5"/>
        <v>0.14701130856219707</v>
      </c>
      <c r="J41" s="57">
        <f t="shared" si="6"/>
        <v>13.71802197802198</v>
      </c>
    </row>
    <row r="42" spans="1:17" ht="13.8" thickBot="1" x14ac:dyDescent="0.3">
      <c r="A42" s="267" t="s">
        <v>122</v>
      </c>
      <c r="B42" s="2">
        <v>9</v>
      </c>
      <c r="C42" s="53">
        <f>IF(B42="","",(B42/$B$53)*3)</f>
        <v>2.9418173894094576E-3</v>
      </c>
      <c r="D42" s="5">
        <v>13.44</v>
      </c>
      <c r="E42" s="6">
        <v>5</v>
      </c>
      <c r="F42" s="54">
        <f t="shared" si="7"/>
        <v>2.6417752729834447E-3</v>
      </c>
      <c r="G42" s="9">
        <v>9.6999999999999993</v>
      </c>
      <c r="H42" s="55">
        <f>B42+E42</f>
        <v>14</v>
      </c>
      <c r="I42" s="56">
        <f t="shared" si="5"/>
        <v>2.8271405492730209E-3</v>
      </c>
      <c r="J42" s="57">
        <f t="shared" si="6"/>
        <v>12.104285714285712</v>
      </c>
    </row>
    <row r="43" spans="1:17" ht="13.8" thickBot="1" x14ac:dyDescent="0.3">
      <c r="A43" s="150" t="s">
        <v>7</v>
      </c>
      <c r="B43" s="73">
        <f>SUM(B39:B42)</f>
        <v>648</v>
      </c>
      <c r="C43" s="74">
        <f>SUM(C39:C42)</f>
        <v>0.21181085203748093</v>
      </c>
      <c r="D43" s="75">
        <f>((B39*D39+B40*D40+B41*D41+B42*D42)/B43)</f>
        <v>13.882654320987657</v>
      </c>
      <c r="E43" s="76">
        <f>SUM(E39:E42)</f>
        <v>203</v>
      </c>
      <c r="F43" s="77">
        <f>SUM(F39:F42)</f>
        <v>0.10725607608312786</v>
      </c>
      <c r="G43" s="78">
        <f>((E39*G39+E40*G40+E41*G41+E42*G42)/E43)</f>
        <v>12.196748768472906</v>
      </c>
      <c r="H43" s="79">
        <f>SUM(H39:H42)</f>
        <v>851</v>
      </c>
      <c r="I43" s="80">
        <f>SUM(I39:I42)</f>
        <v>0.1718497576736672</v>
      </c>
      <c r="J43" s="81">
        <f>((H39*J39+H40*J40+H41*J41+H42*J42)/H43)</f>
        <v>13.480493537015278</v>
      </c>
    </row>
    <row r="44" spans="1:17" ht="13.5" customHeight="1" thickBot="1" x14ac:dyDescent="0.3"/>
    <row r="45" spans="1:17" ht="13.5" customHeight="1" x14ac:dyDescent="0.25">
      <c r="B45" s="303" t="s">
        <v>0</v>
      </c>
      <c r="C45" s="304"/>
      <c r="D45" s="304"/>
      <c r="E45" s="305" t="s">
        <v>1</v>
      </c>
      <c r="F45" s="306"/>
      <c r="G45" s="307"/>
      <c r="H45" s="308" t="s">
        <v>2</v>
      </c>
      <c r="I45" s="308"/>
      <c r="J45" s="309"/>
    </row>
    <row r="46" spans="1:17" ht="13.8" thickBot="1" x14ac:dyDescent="0.25">
      <c r="B46" s="29" t="s">
        <v>3</v>
      </c>
      <c r="C46" s="30" t="s">
        <v>4</v>
      </c>
      <c r="D46" s="31" t="s">
        <v>5</v>
      </c>
      <c r="E46" s="32" t="s">
        <v>3</v>
      </c>
      <c r="F46" s="33" t="s">
        <v>4</v>
      </c>
      <c r="G46" s="34" t="s">
        <v>5</v>
      </c>
      <c r="H46" s="35" t="s">
        <v>3</v>
      </c>
      <c r="I46" s="36" t="s">
        <v>4</v>
      </c>
      <c r="J46" s="37" t="s">
        <v>5</v>
      </c>
    </row>
    <row r="47" spans="1:17" ht="13.8" thickBot="1" x14ac:dyDescent="0.25">
      <c r="A47" s="310" t="s">
        <v>69</v>
      </c>
      <c r="B47" s="311"/>
      <c r="C47" s="311"/>
      <c r="D47" s="38"/>
      <c r="E47" s="39"/>
      <c r="F47" s="39"/>
      <c r="G47" s="39"/>
      <c r="H47" s="40"/>
      <c r="I47" s="40"/>
      <c r="J47" s="41"/>
    </row>
    <row r="48" spans="1:17" ht="18" customHeight="1" thickBot="1" x14ac:dyDescent="0.3">
      <c r="A48" s="240" t="s">
        <v>68</v>
      </c>
      <c r="B48" s="2"/>
      <c r="C48" s="53" t="str">
        <f>IF(B48="","",(B48/$B$53)*3)</f>
        <v/>
      </c>
      <c r="D48" s="5"/>
      <c r="E48" s="6"/>
      <c r="F48" s="54" t="str">
        <f>IF(E48="","",(E48/$E$53)*3)</f>
        <v/>
      </c>
      <c r="G48" s="9"/>
      <c r="H48" s="212">
        <f>IF(B48+E48=0,0,B48+E48)</f>
        <v>0</v>
      </c>
      <c r="I48" s="56">
        <f>IF(H48="","",(H48/$H$53)*3)</f>
        <v>0</v>
      </c>
      <c r="J48" s="222">
        <f>IF((D48*B48)+(G48*E48)="",0,IF(H48=0,0,((D48*B48)+(G48*E48))/H48))</f>
        <v>0</v>
      </c>
    </row>
    <row r="49" spans="1:10" ht="13.8" thickBot="1" x14ac:dyDescent="0.3">
      <c r="A49" s="62" t="s">
        <v>70</v>
      </c>
      <c r="B49" s="63">
        <f t="shared" ref="B49:J49" si="8">+B48</f>
        <v>0</v>
      </c>
      <c r="C49" s="64" t="str">
        <f>C48</f>
        <v/>
      </c>
      <c r="D49" s="65">
        <f>D48</f>
        <v>0</v>
      </c>
      <c r="E49" s="66">
        <f t="shared" si="8"/>
        <v>0</v>
      </c>
      <c r="F49" s="67" t="str">
        <f t="shared" si="8"/>
        <v/>
      </c>
      <c r="G49" s="68">
        <f t="shared" si="8"/>
        <v>0</v>
      </c>
      <c r="H49" s="69">
        <f t="shared" si="8"/>
        <v>0</v>
      </c>
      <c r="I49" s="70">
        <f t="shared" si="8"/>
        <v>0</v>
      </c>
      <c r="J49" s="71">
        <f t="shared" si="8"/>
        <v>0</v>
      </c>
    </row>
    <row r="52" spans="1:10" s="226" customFormat="1" ht="13.8" thickBot="1" x14ac:dyDescent="0.3">
      <c r="A52" s="216"/>
      <c r="B52" s="224"/>
      <c r="C52" s="224"/>
      <c r="D52" s="224"/>
      <c r="E52" s="224"/>
      <c r="F52" s="224"/>
      <c r="G52" s="224"/>
      <c r="H52" s="224"/>
      <c r="I52" s="224"/>
      <c r="J52" s="224"/>
    </row>
    <row r="53" spans="1:10" ht="13.8" thickBot="1" x14ac:dyDescent="0.25">
      <c r="A53" s="82" t="s">
        <v>102</v>
      </c>
      <c r="B53" s="83">
        <f>B34+B43+B49</f>
        <v>9178</v>
      </c>
      <c r="C53" s="84" t="e">
        <f>C34+C43+C49</f>
        <v>#VALUE!</v>
      </c>
      <c r="D53" s="85">
        <f>((B34*D34+B43*D43+B49*D49)/(B53))</f>
        <v>13.689520592721726</v>
      </c>
      <c r="E53" s="86">
        <f>E34+E43+E49</f>
        <v>5678</v>
      </c>
      <c r="F53" s="87" t="e">
        <f>F34+F43+F49</f>
        <v>#VALUE!</v>
      </c>
      <c r="G53" s="88">
        <f>((E34*G34+E43*G43+E49*G49)/(E53))</f>
        <v>13.037860162028883</v>
      </c>
      <c r="H53" s="89">
        <f>H34+H43+H49</f>
        <v>14856</v>
      </c>
      <c r="I53" s="90">
        <f>I34+I43+I49</f>
        <v>3</v>
      </c>
      <c r="J53" s="91">
        <f>((H34*J34+H43*J43+H49*J49)/(H53))</f>
        <v>13.440454361873989</v>
      </c>
    </row>
    <row r="54" spans="1:10" x14ac:dyDescent="0.25">
      <c r="B54" s="223"/>
      <c r="E54" s="223"/>
    </row>
    <row r="55" spans="1:10" ht="13.8" thickBot="1" x14ac:dyDescent="0.3">
      <c r="A55" s="145"/>
      <c r="B55" s="147"/>
      <c r="C55" s="227"/>
      <c r="D55" s="4"/>
      <c r="E55" s="228"/>
      <c r="F55" s="228"/>
    </row>
    <row r="56" spans="1:10" s="220" customFormat="1" ht="18" customHeight="1" thickBot="1" x14ac:dyDescent="0.3">
      <c r="A56" s="229"/>
      <c r="B56" s="287" t="s">
        <v>0</v>
      </c>
      <c r="C56" s="288"/>
      <c r="D56" s="289" t="s">
        <v>1</v>
      </c>
      <c r="E56" s="290"/>
      <c r="F56" s="301" t="s">
        <v>2</v>
      </c>
      <c r="G56" s="302"/>
      <c r="H56" s="230"/>
      <c r="I56" s="230"/>
      <c r="J56" s="231"/>
    </row>
    <row r="57" spans="1:10" s="220" customFormat="1" ht="18" customHeight="1" thickBot="1" x14ac:dyDescent="0.3">
      <c r="A57" s="150" t="s">
        <v>90</v>
      </c>
      <c r="B57" s="158" t="s">
        <v>3</v>
      </c>
      <c r="C57" s="159" t="s">
        <v>4</v>
      </c>
      <c r="D57" s="160" t="s">
        <v>3</v>
      </c>
      <c r="E57" s="161" t="s">
        <v>4</v>
      </c>
      <c r="F57" s="167" t="s">
        <v>3</v>
      </c>
      <c r="G57" s="168" t="s">
        <v>4</v>
      </c>
      <c r="H57" s="230"/>
      <c r="I57" s="230"/>
      <c r="J57" s="231"/>
    </row>
    <row r="58" spans="1:10" s="220" customFormat="1" ht="18" customHeight="1" x14ac:dyDescent="0.25">
      <c r="A58" s="165" t="s">
        <v>88</v>
      </c>
      <c r="B58" s="260">
        <v>6</v>
      </c>
      <c r="C58" s="53">
        <f>B58/$B$62</f>
        <v>1.2815036309269544E-3</v>
      </c>
      <c r="D58" s="262">
        <v>8</v>
      </c>
      <c r="E58" s="173">
        <f>D58/$D$62</f>
        <v>2.6109660574412533E-3</v>
      </c>
      <c r="F58" s="179">
        <f>B58+D58</f>
        <v>14</v>
      </c>
      <c r="G58" s="174">
        <f>F58/$F$62</f>
        <v>1.8073844564936742E-3</v>
      </c>
      <c r="H58" s="230"/>
      <c r="I58" s="251" t="s">
        <v>106</v>
      </c>
      <c r="J58" s="231"/>
    </row>
    <row r="59" spans="1:10" s="220" customFormat="1" ht="15.75" customHeight="1" x14ac:dyDescent="0.25">
      <c r="A59" s="164" t="s">
        <v>77</v>
      </c>
      <c r="B59" s="261">
        <v>87</v>
      </c>
      <c r="C59" s="53">
        <f t="shared" ref="C59:C61" si="9">B59/$B$62</f>
        <v>1.8581802648440837E-2</v>
      </c>
      <c r="D59" s="23">
        <v>217</v>
      </c>
      <c r="E59" s="173">
        <f t="shared" ref="E59:E61" si="10">D59/$D$62</f>
        <v>7.0822454308094002E-2</v>
      </c>
      <c r="F59" s="180">
        <f t="shared" ref="F59:F61" si="11">B59+D59</f>
        <v>304</v>
      </c>
      <c r="G59" s="174">
        <f t="shared" ref="G59:G61" si="12">F59/$F$62</f>
        <v>3.9246062483862636E-2</v>
      </c>
      <c r="H59" s="230"/>
      <c r="I59" s="251" t="s">
        <v>107</v>
      </c>
      <c r="J59" s="231"/>
    </row>
    <row r="60" spans="1:10" s="220" customFormat="1" ht="15.75" customHeight="1" x14ac:dyDescent="0.25">
      <c r="A60" s="164" t="s">
        <v>104</v>
      </c>
      <c r="B60" s="261">
        <v>41</v>
      </c>
      <c r="C60" s="53">
        <f t="shared" si="9"/>
        <v>8.7569414780008549E-3</v>
      </c>
      <c r="D60" s="23">
        <v>62</v>
      </c>
      <c r="E60" s="173">
        <f t="shared" si="10"/>
        <v>2.0234986945169713E-2</v>
      </c>
      <c r="F60" s="180">
        <f t="shared" si="11"/>
        <v>103</v>
      </c>
      <c r="G60" s="174">
        <f>F60/$F$62</f>
        <v>1.3297185644203459E-2</v>
      </c>
      <c r="H60" s="230"/>
      <c r="I60" s="251" t="s">
        <v>108</v>
      </c>
      <c r="J60" s="231"/>
    </row>
    <row r="61" spans="1:10" s="220" customFormat="1" ht="15.75" customHeight="1" thickBot="1" x14ac:dyDescent="0.3">
      <c r="A61" s="157" t="s">
        <v>89</v>
      </c>
      <c r="B61" s="261">
        <v>4548</v>
      </c>
      <c r="C61" s="53">
        <f t="shared" si="9"/>
        <v>0.9713797522426314</v>
      </c>
      <c r="D61" s="166">
        <v>2777</v>
      </c>
      <c r="E61" s="173">
        <f t="shared" si="10"/>
        <v>0.90633159268929508</v>
      </c>
      <c r="F61" s="180">
        <f t="shared" si="11"/>
        <v>7325</v>
      </c>
      <c r="G61" s="174">
        <f t="shared" si="12"/>
        <v>0.94564936741544026</v>
      </c>
      <c r="H61" s="230"/>
      <c r="I61" s="251" t="s">
        <v>109</v>
      </c>
      <c r="J61" s="231"/>
    </row>
    <row r="62" spans="1:10" s="220" customFormat="1" ht="15.75" customHeight="1" thickBot="1" x14ac:dyDescent="0.3">
      <c r="A62" s="82" t="s">
        <v>91</v>
      </c>
      <c r="B62" s="83">
        <f t="shared" ref="B62:G62" si="13">SUM(B58:B61)</f>
        <v>4682</v>
      </c>
      <c r="C62" s="84">
        <f t="shared" si="13"/>
        <v>1</v>
      </c>
      <c r="D62" s="169">
        <f t="shared" si="13"/>
        <v>3064</v>
      </c>
      <c r="E62" s="171">
        <f t="shared" si="13"/>
        <v>1</v>
      </c>
      <c r="F62" s="170">
        <f t="shared" si="13"/>
        <v>7746</v>
      </c>
      <c r="G62" s="172">
        <f t="shared" si="13"/>
        <v>1</v>
      </c>
      <c r="H62" s="230"/>
      <c r="I62" s="230"/>
      <c r="J62" s="231"/>
    </row>
    <row r="63" spans="1:10" ht="13.8" thickBot="1" x14ac:dyDescent="0.3">
      <c r="A63" s="162"/>
      <c r="B63" s="162"/>
      <c r="C63" s="162"/>
      <c r="D63" s="162"/>
      <c r="E63" s="162"/>
      <c r="F63" s="232"/>
      <c r="G63" s="233"/>
      <c r="H63" s="228"/>
      <c r="I63" s="228"/>
    </row>
    <row r="64" spans="1:10" ht="16.2" thickBot="1" x14ac:dyDescent="0.3">
      <c r="A64" s="229"/>
      <c r="B64" s="287" t="s">
        <v>0</v>
      </c>
      <c r="C64" s="288"/>
      <c r="D64" s="289" t="s">
        <v>1</v>
      </c>
      <c r="E64" s="290"/>
      <c r="F64" s="301" t="s">
        <v>2</v>
      </c>
      <c r="G64" s="302"/>
      <c r="H64" s="228"/>
      <c r="I64" s="228"/>
    </row>
    <row r="65" spans="1:13" ht="13.8" thickBot="1" x14ac:dyDescent="0.3">
      <c r="A65" s="250" t="s">
        <v>90</v>
      </c>
      <c r="B65" s="158" t="s">
        <v>3</v>
      </c>
      <c r="C65" s="159" t="s">
        <v>4</v>
      </c>
      <c r="D65" s="160" t="s">
        <v>3</v>
      </c>
      <c r="E65" s="161" t="s">
        <v>4</v>
      </c>
      <c r="F65" s="167" t="s">
        <v>3</v>
      </c>
      <c r="G65" s="168" t="s">
        <v>4</v>
      </c>
      <c r="H65" s="228"/>
      <c r="I65" s="228"/>
    </row>
    <row r="66" spans="1:13" ht="13.8" thickBot="1" x14ac:dyDescent="0.3">
      <c r="A66" s="252" t="s">
        <v>110</v>
      </c>
      <c r="B66" s="253">
        <v>0</v>
      </c>
      <c r="C66" s="106">
        <f>B66/$B$62</f>
        <v>0</v>
      </c>
      <c r="D66" s="254">
        <v>0</v>
      </c>
      <c r="E66" s="255">
        <f>D66/$D$62</f>
        <v>0</v>
      </c>
      <c r="F66" s="256">
        <f>B66+D66</f>
        <v>0</v>
      </c>
      <c r="G66" s="257">
        <f>F66/$F$62</f>
        <v>0</v>
      </c>
      <c r="H66" s="228"/>
      <c r="I66" s="251" t="s">
        <v>111</v>
      </c>
    </row>
    <row r="67" spans="1:13" ht="13.8" thickBot="1" x14ac:dyDescent="0.3">
      <c r="A67" s="162"/>
      <c r="B67" s="162"/>
      <c r="C67" s="162"/>
      <c r="D67" s="162"/>
      <c r="E67" s="162"/>
      <c r="F67" s="232"/>
      <c r="G67" s="233"/>
      <c r="H67" s="228"/>
      <c r="I67" s="228"/>
    </row>
    <row r="68" spans="1:13" ht="16.2" thickBot="1" x14ac:dyDescent="0.3">
      <c r="A68" s="234"/>
      <c r="B68" s="299" t="s">
        <v>0</v>
      </c>
      <c r="C68" s="300"/>
      <c r="D68" s="289" t="s">
        <v>1</v>
      </c>
      <c r="E68" s="290"/>
      <c r="F68" s="301" t="s">
        <v>2</v>
      </c>
      <c r="G68" s="302"/>
      <c r="H68" s="228"/>
      <c r="I68" s="228"/>
    </row>
    <row r="69" spans="1:13" ht="13.8" thickBot="1" x14ac:dyDescent="0.3">
      <c r="A69" s="150" t="s">
        <v>82</v>
      </c>
      <c r="B69" s="177" t="s">
        <v>3</v>
      </c>
      <c r="C69" s="178" t="s">
        <v>85</v>
      </c>
      <c r="D69" s="160" t="s">
        <v>3</v>
      </c>
      <c r="E69" s="161" t="s">
        <v>85</v>
      </c>
      <c r="F69" s="167" t="s">
        <v>3</v>
      </c>
      <c r="G69" s="168" t="s">
        <v>85</v>
      </c>
      <c r="H69" s="228"/>
      <c r="I69" s="228"/>
    </row>
    <row r="70" spans="1:13" x14ac:dyDescent="0.25">
      <c r="A70" s="175" t="s">
        <v>83</v>
      </c>
      <c r="B70" s="263">
        <v>22</v>
      </c>
      <c r="C70" s="264">
        <v>13.2</v>
      </c>
      <c r="D70" s="265">
        <v>32</v>
      </c>
      <c r="E70" s="266">
        <v>12.15</v>
      </c>
      <c r="F70" s="213">
        <f>B70+D70</f>
        <v>54</v>
      </c>
      <c r="G70" s="214">
        <f>((B70*C70)+(D70*E70))/(B70+D70)</f>
        <v>12.577777777777779</v>
      </c>
      <c r="H70" s="228"/>
      <c r="I70" s="228"/>
    </row>
    <row r="71" spans="1:13" ht="13.8" thickBot="1" x14ac:dyDescent="0.3">
      <c r="A71" s="176" t="s">
        <v>84</v>
      </c>
      <c r="B71" s="215">
        <v>7</v>
      </c>
      <c r="C71" s="183"/>
      <c r="D71" s="182">
        <v>10</v>
      </c>
      <c r="E71" s="241"/>
      <c r="F71" s="181">
        <f>B71+D71</f>
        <v>17</v>
      </c>
      <c r="G71" s="243"/>
      <c r="H71" s="228"/>
      <c r="I71" s="228"/>
    </row>
    <row r="72" spans="1:13" x14ac:dyDescent="0.25">
      <c r="A72" s="162"/>
      <c r="B72" s="145"/>
      <c r="C72" s="145"/>
      <c r="D72" s="145"/>
      <c r="E72" s="145"/>
      <c r="F72" s="236"/>
      <c r="G72" s="228"/>
      <c r="H72" s="228"/>
      <c r="I72" s="228"/>
    </row>
    <row r="73" spans="1:13" ht="14.25" customHeight="1" x14ac:dyDescent="0.25"/>
    <row r="74" spans="1:13" ht="17.399999999999999" x14ac:dyDescent="0.25">
      <c r="A74" s="291" t="s">
        <v>100</v>
      </c>
      <c r="B74" s="291"/>
      <c r="C74" s="291"/>
      <c r="D74" s="291"/>
      <c r="E74" s="291"/>
      <c r="F74" s="291"/>
      <c r="G74" s="291"/>
      <c r="H74" s="291"/>
      <c r="I74" s="291"/>
      <c r="J74" s="291"/>
    </row>
    <row r="75" spans="1:13" ht="13.8" thickBot="1" x14ac:dyDescent="0.3"/>
    <row r="76" spans="1:13" ht="18" x14ac:dyDescent="0.35">
      <c r="A76" s="237"/>
      <c r="B76" s="292" t="s">
        <v>0</v>
      </c>
      <c r="C76" s="293"/>
      <c r="D76" s="293"/>
      <c r="E76" s="294" t="s">
        <v>1</v>
      </c>
      <c r="F76" s="295"/>
      <c r="G76" s="296"/>
      <c r="H76" s="297" t="s">
        <v>2</v>
      </c>
      <c r="I76" s="297"/>
      <c r="J76" s="298"/>
    </row>
    <row r="77" spans="1:13" ht="18.600000000000001" thickBot="1" x14ac:dyDescent="0.4">
      <c r="A77" s="238"/>
      <c r="B77" s="108" t="s">
        <v>3</v>
      </c>
      <c r="C77" s="109" t="s">
        <v>4</v>
      </c>
      <c r="D77" s="110" t="s">
        <v>5</v>
      </c>
      <c r="E77" s="111" t="s">
        <v>3</v>
      </c>
      <c r="F77" s="112" t="s">
        <v>4</v>
      </c>
      <c r="G77" s="113" t="s">
        <v>5</v>
      </c>
      <c r="H77" s="114" t="s">
        <v>3</v>
      </c>
      <c r="I77" s="115" t="s">
        <v>4</v>
      </c>
      <c r="J77" s="116" t="s">
        <v>5</v>
      </c>
      <c r="L77" s="225"/>
      <c r="M77" s="225"/>
    </row>
    <row r="78" spans="1:13" ht="13.8" thickBot="1" x14ac:dyDescent="0.25">
      <c r="A78" s="285" t="s">
        <v>10</v>
      </c>
      <c r="B78" s="286"/>
      <c r="C78" s="286"/>
      <c r="D78" s="117"/>
      <c r="E78" s="118"/>
      <c r="F78" s="118"/>
      <c r="G78" s="118"/>
      <c r="H78" s="119"/>
      <c r="I78" s="119"/>
      <c r="J78" s="120"/>
    </row>
    <row r="79" spans="1:13" x14ac:dyDescent="0.25">
      <c r="A79" s="121" t="s">
        <v>92</v>
      </c>
      <c r="B79" s="184">
        <v>13</v>
      </c>
      <c r="C79" s="185">
        <f>IF(B79="","",(B79/$B$84))</f>
        <v>2.6369168356997971E-2</v>
      </c>
      <c r="D79" s="151">
        <v>13.69</v>
      </c>
      <c r="E79" s="152">
        <v>9</v>
      </c>
      <c r="F79" s="186">
        <f>IF(E79="","",(E79/$E$84))</f>
        <v>2.9315960912052116E-2</v>
      </c>
      <c r="G79" s="155">
        <v>14.42</v>
      </c>
      <c r="H79" s="187">
        <f>IF(B79+E79=0,0,B79+E79)</f>
        <v>22</v>
      </c>
      <c r="I79" s="188">
        <f>IF(H79=0,"",(H79/$H$84))</f>
        <v>2.75E-2</v>
      </c>
      <c r="J79" s="189">
        <f>IF((D79*B79)+(G79*E79)="",0,IF(H79=0,0,((D79*B79)+(G79*E79))/H79))</f>
        <v>13.988636363636363</v>
      </c>
    </row>
    <row r="80" spans="1:13" x14ac:dyDescent="0.25">
      <c r="A80" s="123" t="s">
        <v>93</v>
      </c>
      <c r="B80" s="2">
        <v>273</v>
      </c>
      <c r="C80" s="124">
        <f>IF(B80="","",(B80/$B$84))</f>
        <v>0.55375253549695735</v>
      </c>
      <c r="D80" s="5">
        <v>13.7</v>
      </c>
      <c r="E80" s="6">
        <v>224</v>
      </c>
      <c r="F80" s="125">
        <f>IF(E80="","",(E80/$E$84))</f>
        <v>0.72964169381107491</v>
      </c>
      <c r="G80" s="9">
        <v>12.47</v>
      </c>
      <c r="H80" s="126">
        <f>IF(B80+E80=0,0,B80+E80)</f>
        <v>497</v>
      </c>
      <c r="I80" s="127">
        <f>IF(H80=0,"",(H80/$H$84))</f>
        <v>0.62124999999999997</v>
      </c>
      <c r="J80" s="128">
        <f>IF((D80*B80)+(G80*E80)="",0,IF(H80=0,0,((D80*B80)+(G80*E80))/H80))</f>
        <v>13.145633802816901</v>
      </c>
    </row>
    <row r="81" spans="1:17" x14ac:dyDescent="0.25">
      <c r="A81" s="123" t="s">
        <v>94</v>
      </c>
      <c r="B81" s="2">
        <v>144</v>
      </c>
      <c r="C81" s="124">
        <f>IF(B81="","",(B81/$B$84))</f>
        <v>0.2920892494929006</v>
      </c>
      <c r="D81" s="5">
        <v>13.57</v>
      </c>
      <c r="E81" s="6">
        <v>19</v>
      </c>
      <c r="F81" s="125">
        <f>IF(E81="","",(E81/$E$84))</f>
        <v>6.1889250814332247E-2</v>
      </c>
      <c r="G81" s="9">
        <v>10.73</v>
      </c>
      <c r="H81" s="126">
        <f>IF(B81+E81=0,0,B81+E81)</f>
        <v>163</v>
      </c>
      <c r="I81" s="127">
        <f>IF(H81=0,"",(H81/$H$84))</f>
        <v>0.20374999999999999</v>
      </c>
      <c r="J81" s="128">
        <f>IF((D81*B81)+(G81*E81)="",0,IF(H81=0,0,((D81*B81)+(G81*E81))/H81))</f>
        <v>13.238957055214723</v>
      </c>
    </row>
    <row r="82" spans="1:17" x14ac:dyDescent="0.25">
      <c r="A82" s="123" t="s">
        <v>95</v>
      </c>
      <c r="B82" s="2">
        <v>22</v>
      </c>
      <c r="C82" s="124">
        <f>IF(B82="","",(B82/$B$84))</f>
        <v>4.4624746450304259E-2</v>
      </c>
      <c r="D82" s="5">
        <v>14.18</v>
      </c>
      <c r="E82" s="6">
        <v>39</v>
      </c>
      <c r="F82" s="125">
        <f>IF(E82="","",(E82/$E$84))</f>
        <v>0.12703583061889251</v>
      </c>
      <c r="G82" s="9">
        <v>13.02</v>
      </c>
      <c r="H82" s="126">
        <f>IF(B82+E82=0,0,B82+E82)</f>
        <v>61</v>
      </c>
      <c r="I82" s="127">
        <f>IF(H82=0,"",(H82/$H$84))</f>
        <v>7.6249999999999998E-2</v>
      </c>
      <c r="J82" s="128">
        <f>IF((D82*B82)+(G82*E82)="",0,IF(H82=0,0,((D82*B82)+(G82*E82))/H82))</f>
        <v>13.438360655737705</v>
      </c>
    </row>
    <row r="83" spans="1:17" ht="13.8" thickBot="1" x14ac:dyDescent="0.3">
      <c r="A83" s="129" t="s">
        <v>96</v>
      </c>
      <c r="B83" s="13">
        <v>41</v>
      </c>
      <c r="C83" s="191">
        <f>IF(B83="","",(B83/$B$84))</f>
        <v>8.3164300202839755E-2</v>
      </c>
      <c r="D83" s="15">
        <v>12.78</v>
      </c>
      <c r="E83" s="16">
        <v>16</v>
      </c>
      <c r="F83" s="192">
        <f>IF(E83="","",(E83/$E$84))</f>
        <v>5.2117263843648211E-2</v>
      </c>
      <c r="G83" s="17">
        <v>14.5</v>
      </c>
      <c r="H83" s="193">
        <f>IF(B83+E83=0,0,B83+E83)</f>
        <v>57</v>
      </c>
      <c r="I83" s="194">
        <f>IF(H83=0,"",(H83/$H$84))</f>
        <v>7.1249999999999994E-2</v>
      </c>
      <c r="J83" s="195">
        <f>IF((D83*B83)+(G83*E83)="",0,IF(H83=0,0,((D83*B83)+(G83*E83))/H83))</f>
        <v>13.26280701754386</v>
      </c>
    </row>
    <row r="84" spans="1:17" ht="13.8" thickBot="1" x14ac:dyDescent="0.3">
      <c r="A84" s="134"/>
      <c r="B84" s="135">
        <f>SUM(B79:B83)</f>
        <v>493</v>
      </c>
      <c r="C84" s="136">
        <f>SUM(C79:C83)</f>
        <v>0.99999999999999989</v>
      </c>
      <c r="D84" s="137">
        <f>((B79*D79)+(B80*D80)+(B81*D81)+(B82*D82)+(B83*D83))/B84</f>
        <v>13.606673427991886</v>
      </c>
      <c r="E84" s="135">
        <f>SUM(E79:E83)</f>
        <v>307</v>
      </c>
      <c r="F84" s="136">
        <f>SUM(F79:F83)</f>
        <v>1</v>
      </c>
      <c r="G84" s="137">
        <f>((E79*G79)+(E80*G80)+(E81*G81)+(E82*G82)+(E83*G83))/E84</f>
        <v>12.59514657980456</v>
      </c>
      <c r="H84" s="135">
        <f>SUM(H79:H83)</f>
        <v>800</v>
      </c>
      <c r="I84" s="136">
        <f>SUM(I79:I83)</f>
        <v>1</v>
      </c>
      <c r="J84" s="138">
        <f>((H79*J79)+(H80*J80)+(H81*J81)+(H82*J82)+(H83*J83))/H84</f>
        <v>13.218499999999999</v>
      </c>
    </row>
    <row r="86" spans="1:17" ht="13.8" thickBot="1" x14ac:dyDescent="0.3"/>
    <row r="87" spans="1:17" ht="13.8" thickBot="1" x14ac:dyDescent="0.3">
      <c r="A87" s="269" t="s">
        <v>133</v>
      </c>
      <c r="B87" s="270" t="s">
        <v>0</v>
      </c>
      <c r="C87" s="271" t="s">
        <v>1</v>
      </c>
      <c r="D87" s="271" t="s">
        <v>127</v>
      </c>
      <c r="E87" s="279" t="s">
        <v>134</v>
      </c>
      <c r="F87" s="280"/>
    </row>
    <row r="88" spans="1:17" x14ac:dyDescent="0.25">
      <c r="A88" s="272" t="s">
        <v>129</v>
      </c>
      <c r="B88" s="273">
        <v>40</v>
      </c>
      <c r="C88" s="274">
        <v>27</v>
      </c>
      <c r="D88" s="274">
        <f>SUM(B88:C88)</f>
        <v>67</v>
      </c>
      <c r="E88" s="281">
        <v>0.1507</v>
      </c>
      <c r="F88" s="282"/>
    </row>
    <row r="89" spans="1:17" ht="13.8" thickBot="1" x14ac:dyDescent="0.3">
      <c r="A89" s="275" t="s">
        <v>130</v>
      </c>
      <c r="B89" s="276">
        <v>17</v>
      </c>
      <c r="C89" s="277">
        <v>36</v>
      </c>
      <c r="D89" s="277">
        <f>SUM(B89:C89)</f>
        <v>53</v>
      </c>
      <c r="E89" s="283">
        <v>0.1191</v>
      </c>
      <c r="F89" s="284"/>
    </row>
    <row r="90" spans="1:17" x14ac:dyDescent="0.25">
      <c r="A90" s="244"/>
      <c r="B90" s="244"/>
      <c r="C90" s="244"/>
      <c r="D90" s="244"/>
      <c r="E90" s="244"/>
      <c r="F90" s="244"/>
    </row>
    <row r="91" spans="1:17" ht="13.8" thickBot="1" x14ac:dyDescent="0.3">
      <c r="A91" s="244"/>
      <c r="B91" s="244"/>
      <c r="C91" s="244"/>
      <c r="D91" s="244"/>
      <c r="E91" s="244"/>
      <c r="F91" s="244"/>
    </row>
    <row r="92" spans="1:17" ht="13.8" thickBot="1" x14ac:dyDescent="0.3">
      <c r="A92" s="269" t="s">
        <v>135</v>
      </c>
      <c r="B92" s="270" t="s">
        <v>0</v>
      </c>
      <c r="C92" s="271" t="s">
        <v>1</v>
      </c>
      <c r="D92" s="271" t="s">
        <v>127</v>
      </c>
      <c r="E92" s="279" t="s">
        <v>134</v>
      </c>
      <c r="F92" s="280"/>
    </row>
    <row r="93" spans="1:17" s="224" customFormat="1" x14ac:dyDescent="0.25">
      <c r="A93" s="272" t="s">
        <v>129</v>
      </c>
      <c r="B93" s="273">
        <v>69</v>
      </c>
      <c r="C93" s="274">
        <v>37</v>
      </c>
      <c r="D93" s="274">
        <f>SUM(B93:C93)</f>
        <v>106</v>
      </c>
      <c r="E93" s="281">
        <v>0.1507</v>
      </c>
      <c r="F93" s="282"/>
      <c r="K93" s="216"/>
      <c r="L93" s="216"/>
      <c r="M93" s="216"/>
      <c r="N93" s="216"/>
      <c r="O93" s="216"/>
      <c r="P93" s="216"/>
      <c r="Q93" s="216"/>
    </row>
    <row r="94" spans="1:17" ht="13.8" thickBot="1" x14ac:dyDescent="0.3">
      <c r="A94" s="275" t="s">
        <v>130</v>
      </c>
      <c r="B94" s="276">
        <v>40</v>
      </c>
      <c r="C94" s="277">
        <v>101</v>
      </c>
      <c r="D94" s="277">
        <f>SUM(B94:C94)</f>
        <v>141</v>
      </c>
      <c r="E94" s="283">
        <v>0.1191</v>
      </c>
      <c r="F94" s="284"/>
    </row>
    <row r="132" spans="2:10" x14ac:dyDescent="0.25">
      <c r="B132" s="216"/>
      <c r="C132" s="216"/>
      <c r="D132" s="216"/>
      <c r="E132" s="216"/>
      <c r="F132" s="216"/>
      <c r="G132" s="216"/>
      <c r="H132" s="216"/>
      <c r="I132" s="216"/>
      <c r="J132" s="216"/>
    </row>
    <row r="133" spans="2:10" x14ac:dyDescent="0.25">
      <c r="B133" s="216"/>
      <c r="C133" s="216"/>
      <c r="D133" s="216"/>
      <c r="E133" s="216"/>
      <c r="F133" s="216"/>
      <c r="G133" s="216"/>
      <c r="H133" s="216"/>
      <c r="I133" s="216"/>
      <c r="J133" s="216"/>
    </row>
    <row r="135" spans="2:10" x14ac:dyDescent="0.25">
      <c r="B135" s="216"/>
      <c r="C135" s="216"/>
      <c r="D135" s="216"/>
      <c r="E135" s="216"/>
      <c r="F135" s="216"/>
      <c r="G135" s="216"/>
      <c r="H135" s="216"/>
      <c r="I135" s="216"/>
      <c r="J135" s="216"/>
    </row>
    <row r="136" spans="2:10" x14ac:dyDescent="0.25">
      <c r="B136" s="216"/>
      <c r="C136" s="216"/>
      <c r="D136" s="216"/>
      <c r="E136" s="216"/>
      <c r="F136" s="216"/>
      <c r="G136" s="216"/>
      <c r="H136" s="216"/>
      <c r="I136" s="216"/>
      <c r="J136" s="216"/>
    </row>
    <row r="137" spans="2:10" x14ac:dyDescent="0.25">
      <c r="B137" s="216"/>
      <c r="C137" s="216"/>
      <c r="D137" s="216"/>
      <c r="E137" s="216"/>
      <c r="F137" s="216"/>
      <c r="G137" s="216"/>
      <c r="H137" s="216"/>
      <c r="I137" s="216"/>
      <c r="J137" s="216"/>
    </row>
    <row r="138" spans="2:10" x14ac:dyDescent="0.25">
      <c r="B138" s="216"/>
      <c r="C138" s="216"/>
      <c r="D138" s="216"/>
      <c r="E138" s="216"/>
      <c r="F138" s="216"/>
      <c r="G138" s="216"/>
      <c r="H138" s="216"/>
      <c r="I138" s="216"/>
      <c r="J138" s="216"/>
    </row>
    <row r="139" spans="2:10" x14ac:dyDescent="0.25">
      <c r="B139" s="216"/>
      <c r="C139" s="216"/>
      <c r="D139" s="216"/>
      <c r="E139" s="216"/>
      <c r="F139" s="216"/>
      <c r="G139" s="216"/>
      <c r="H139" s="216"/>
      <c r="I139" s="216"/>
      <c r="J139" s="216"/>
    </row>
    <row r="140" spans="2:10" x14ac:dyDescent="0.25">
      <c r="B140" s="216"/>
      <c r="C140" s="216"/>
      <c r="D140" s="216"/>
      <c r="E140" s="216"/>
      <c r="F140" s="216"/>
      <c r="G140" s="216"/>
      <c r="H140" s="216"/>
      <c r="I140" s="216"/>
      <c r="J140" s="216"/>
    </row>
    <row r="141" spans="2:10" x14ac:dyDescent="0.25">
      <c r="B141" s="216"/>
      <c r="C141" s="216"/>
      <c r="D141" s="216"/>
      <c r="E141" s="216"/>
      <c r="F141" s="216"/>
      <c r="G141" s="216"/>
      <c r="H141" s="216"/>
      <c r="I141" s="216"/>
      <c r="J141" s="216"/>
    </row>
    <row r="142" spans="2:10" x14ac:dyDescent="0.25">
      <c r="B142" s="216"/>
      <c r="C142" s="216"/>
      <c r="D142" s="216"/>
      <c r="E142" s="216"/>
      <c r="F142" s="216"/>
      <c r="G142" s="216"/>
      <c r="H142" s="216"/>
      <c r="I142" s="216"/>
      <c r="J142" s="216"/>
    </row>
    <row r="143" spans="2:10" x14ac:dyDescent="0.25">
      <c r="B143" s="216"/>
      <c r="C143" s="216"/>
      <c r="D143" s="216"/>
      <c r="E143" s="216"/>
      <c r="F143" s="216"/>
      <c r="G143" s="216"/>
      <c r="H143" s="216"/>
      <c r="I143" s="216"/>
      <c r="J143" s="216"/>
    </row>
    <row r="144" spans="2:10" x14ac:dyDescent="0.25">
      <c r="B144" s="216"/>
      <c r="C144" s="216"/>
      <c r="D144" s="216"/>
      <c r="E144" s="216"/>
      <c r="F144" s="216"/>
      <c r="G144" s="216"/>
      <c r="H144" s="216"/>
      <c r="I144" s="216"/>
      <c r="J144" s="216"/>
    </row>
    <row r="145" spans="2:10" x14ac:dyDescent="0.25">
      <c r="B145" s="216"/>
      <c r="C145" s="216"/>
      <c r="D145" s="216"/>
      <c r="E145" s="216"/>
      <c r="F145" s="216"/>
      <c r="G145" s="216"/>
      <c r="H145" s="216"/>
      <c r="I145" s="216"/>
      <c r="J145" s="216"/>
    </row>
    <row r="146" spans="2:10" x14ac:dyDescent="0.25">
      <c r="B146" s="216"/>
      <c r="C146" s="216"/>
      <c r="D146" s="216"/>
      <c r="E146" s="216"/>
      <c r="F146" s="216"/>
      <c r="G146" s="216"/>
      <c r="H146" s="216"/>
      <c r="I146" s="216"/>
      <c r="J146" s="216"/>
    </row>
    <row r="147" spans="2:10" x14ac:dyDescent="0.25">
      <c r="B147" s="216"/>
      <c r="C147" s="216"/>
      <c r="D147" s="216"/>
      <c r="E147" s="216"/>
      <c r="F147" s="216"/>
      <c r="G147" s="216"/>
      <c r="H147" s="216"/>
      <c r="I147" s="216"/>
      <c r="J147" s="216"/>
    </row>
    <row r="148" spans="2:10" x14ac:dyDescent="0.25">
      <c r="B148" s="216"/>
      <c r="C148" s="216"/>
      <c r="D148" s="216"/>
      <c r="E148" s="216"/>
      <c r="F148" s="216"/>
      <c r="G148" s="216"/>
      <c r="H148" s="216"/>
      <c r="I148" s="216"/>
      <c r="J148" s="216"/>
    </row>
    <row r="149" spans="2:10" x14ac:dyDescent="0.25">
      <c r="B149" s="216"/>
      <c r="C149" s="216"/>
      <c r="D149" s="216"/>
      <c r="E149" s="216"/>
      <c r="F149" s="216"/>
      <c r="G149" s="216"/>
      <c r="H149" s="216"/>
      <c r="I149" s="216"/>
      <c r="J149" s="216"/>
    </row>
    <row r="150" spans="2:10" x14ac:dyDescent="0.25">
      <c r="B150" s="216"/>
      <c r="C150" s="216"/>
      <c r="D150" s="216"/>
      <c r="E150" s="216"/>
      <c r="F150" s="216"/>
      <c r="G150" s="216"/>
      <c r="H150" s="216"/>
      <c r="I150" s="216"/>
      <c r="J150" s="216"/>
    </row>
    <row r="151" spans="2:10" x14ac:dyDescent="0.25">
      <c r="B151" s="216"/>
      <c r="C151" s="216"/>
      <c r="D151" s="216"/>
      <c r="E151" s="216"/>
      <c r="F151" s="216"/>
      <c r="G151" s="216"/>
      <c r="H151" s="216"/>
      <c r="I151" s="216"/>
      <c r="J151" s="216"/>
    </row>
    <row r="152" spans="2:10" x14ac:dyDescent="0.25">
      <c r="B152" s="216"/>
      <c r="C152" s="216"/>
      <c r="D152" s="216"/>
      <c r="E152" s="216"/>
      <c r="F152" s="216"/>
      <c r="G152" s="216"/>
      <c r="H152" s="216"/>
      <c r="I152" s="216"/>
      <c r="J152" s="216"/>
    </row>
    <row r="153" spans="2:10" x14ac:dyDescent="0.25">
      <c r="B153" s="216"/>
      <c r="C153" s="216"/>
      <c r="D153" s="216"/>
      <c r="E153" s="216"/>
      <c r="F153" s="216"/>
      <c r="G153" s="216"/>
      <c r="H153" s="216"/>
      <c r="I153" s="216"/>
      <c r="J153" s="216"/>
    </row>
    <row r="154" spans="2:10" x14ac:dyDescent="0.25">
      <c r="B154" s="216"/>
      <c r="C154" s="216"/>
      <c r="D154" s="216"/>
      <c r="E154" s="216"/>
      <c r="F154" s="216"/>
      <c r="G154" s="216"/>
      <c r="H154" s="216"/>
      <c r="I154" s="216"/>
      <c r="J154" s="216"/>
    </row>
    <row r="155" spans="2:10" x14ac:dyDescent="0.25">
      <c r="B155" s="216"/>
      <c r="C155" s="216"/>
      <c r="D155" s="216"/>
      <c r="E155" s="216"/>
      <c r="F155" s="216"/>
      <c r="G155" s="216"/>
      <c r="H155" s="216"/>
      <c r="I155" s="216"/>
      <c r="J155" s="216"/>
    </row>
    <row r="156" spans="2:10" x14ac:dyDescent="0.25">
      <c r="B156" s="216"/>
      <c r="C156" s="216"/>
      <c r="D156" s="216"/>
      <c r="E156" s="216"/>
      <c r="F156" s="216"/>
      <c r="G156" s="216"/>
      <c r="H156" s="216"/>
      <c r="I156" s="216"/>
      <c r="J156" s="216"/>
    </row>
    <row r="157" spans="2:10" x14ac:dyDescent="0.25">
      <c r="B157" s="216"/>
      <c r="C157" s="216"/>
      <c r="D157" s="216"/>
      <c r="E157" s="216"/>
      <c r="F157" s="216"/>
      <c r="G157" s="216"/>
      <c r="H157" s="216"/>
      <c r="I157" s="216"/>
      <c r="J157" s="216"/>
    </row>
    <row r="158" spans="2:10" x14ac:dyDescent="0.25">
      <c r="B158" s="216"/>
      <c r="C158" s="216"/>
      <c r="D158" s="216"/>
      <c r="E158" s="216"/>
      <c r="F158" s="216"/>
      <c r="G158" s="216"/>
      <c r="H158" s="216"/>
      <c r="I158" s="216"/>
      <c r="J158" s="216"/>
    </row>
    <row r="159" spans="2:10" x14ac:dyDescent="0.25">
      <c r="B159" s="216"/>
      <c r="C159" s="216"/>
      <c r="D159" s="216"/>
      <c r="E159" s="216"/>
      <c r="F159" s="216"/>
      <c r="G159" s="216"/>
      <c r="H159" s="216"/>
      <c r="I159" s="216"/>
      <c r="J159" s="216"/>
    </row>
    <row r="160" spans="2:10" x14ac:dyDescent="0.25">
      <c r="B160" s="216"/>
      <c r="C160" s="216"/>
      <c r="D160" s="216"/>
      <c r="E160" s="216"/>
      <c r="F160" s="216"/>
      <c r="G160" s="216"/>
      <c r="H160" s="216"/>
      <c r="I160" s="216"/>
      <c r="J160" s="216"/>
    </row>
    <row r="161" spans="2:10" x14ac:dyDescent="0.25">
      <c r="B161" s="216"/>
      <c r="C161" s="216"/>
      <c r="D161" s="216"/>
      <c r="E161" s="216"/>
      <c r="F161" s="216"/>
      <c r="G161" s="216"/>
      <c r="H161" s="216"/>
      <c r="I161" s="216"/>
      <c r="J161" s="216"/>
    </row>
    <row r="162" spans="2:10" x14ac:dyDescent="0.25">
      <c r="B162" s="216"/>
      <c r="C162" s="216"/>
      <c r="D162" s="216"/>
      <c r="E162" s="216"/>
      <c r="F162" s="216"/>
      <c r="G162" s="216"/>
      <c r="H162" s="216"/>
      <c r="I162" s="216"/>
      <c r="J162" s="216"/>
    </row>
    <row r="163" spans="2:10" x14ac:dyDescent="0.25">
      <c r="B163" s="216"/>
      <c r="C163" s="216"/>
      <c r="D163" s="216"/>
      <c r="E163" s="216"/>
      <c r="F163" s="216"/>
      <c r="G163" s="216"/>
      <c r="H163" s="216"/>
      <c r="I163" s="216"/>
      <c r="J163" s="216"/>
    </row>
    <row r="164" spans="2:10" x14ac:dyDescent="0.25">
      <c r="B164" s="216"/>
      <c r="C164" s="216"/>
      <c r="D164" s="216"/>
      <c r="E164" s="216"/>
      <c r="F164" s="216"/>
      <c r="G164" s="216"/>
      <c r="H164" s="216"/>
      <c r="I164" s="216"/>
      <c r="J164" s="216"/>
    </row>
    <row r="165" spans="2:10" x14ac:dyDescent="0.25">
      <c r="B165" s="216"/>
      <c r="C165" s="216"/>
      <c r="D165" s="216"/>
      <c r="E165" s="216"/>
      <c r="F165" s="216"/>
      <c r="G165" s="216"/>
      <c r="H165" s="216"/>
      <c r="I165" s="216"/>
      <c r="J165" s="216"/>
    </row>
    <row r="166" spans="2:10" x14ac:dyDescent="0.25">
      <c r="B166" s="216"/>
      <c r="C166" s="216"/>
      <c r="D166" s="216"/>
      <c r="E166" s="216"/>
      <c r="F166" s="216"/>
      <c r="G166" s="216"/>
      <c r="H166" s="216"/>
      <c r="I166" s="216"/>
      <c r="J166" s="216"/>
    </row>
    <row r="167" spans="2:10" x14ac:dyDescent="0.25">
      <c r="B167" s="216"/>
      <c r="C167" s="216"/>
      <c r="D167" s="216"/>
      <c r="E167" s="216"/>
      <c r="F167" s="216"/>
      <c r="G167" s="216"/>
      <c r="H167" s="216"/>
      <c r="I167" s="216"/>
      <c r="J167" s="216"/>
    </row>
    <row r="168" spans="2:10" x14ac:dyDescent="0.25">
      <c r="B168" s="216"/>
      <c r="C168" s="216"/>
      <c r="D168" s="216"/>
      <c r="E168" s="216"/>
      <c r="F168" s="216"/>
      <c r="G168" s="216"/>
      <c r="H168" s="216"/>
      <c r="I168" s="216"/>
      <c r="J168" s="216"/>
    </row>
    <row r="169" spans="2:10" x14ac:dyDescent="0.25">
      <c r="B169" s="216"/>
      <c r="C169" s="216"/>
      <c r="D169" s="216"/>
      <c r="E169" s="216"/>
      <c r="F169" s="216"/>
      <c r="G169" s="216"/>
      <c r="H169" s="216"/>
      <c r="I169" s="216"/>
      <c r="J169" s="216"/>
    </row>
    <row r="170" spans="2:10" x14ac:dyDescent="0.25">
      <c r="B170" s="216"/>
      <c r="C170" s="216"/>
      <c r="D170" s="216"/>
      <c r="E170" s="216"/>
      <c r="F170" s="216"/>
      <c r="G170" s="216"/>
      <c r="H170" s="216"/>
      <c r="I170" s="216"/>
      <c r="J170" s="216"/>
    </row>
    <row r="171" spans="2:10" x14ac:dyDescent="0.25">
      <c r="B171" s="216"/>
      <c r="C171" s="216"/>
      <c r="D171" s="216"/>
      <c r="E171" s="216"/>
      <c r="F171" s="216"/>
      <c r="G171" s="216"/>
      <c r="H171" s="216"/>
      <c r="I171" s="216"/>
      <c r="J171" s="216"/>
    </row>
    <row r="172" spans="2:10" x14ac:dyDescent="0.25">
      <c r="B172" s="216"/>
      <c r="C172" s="216"/>
      <c r="D172" s="216"/>
      <c r="E172" s="216"/>
      <c r="F172" s="216"/>
      <c r="G172" s="216"/>
      <c r="H172" s="216"/>
      <c r="I172" s="216"/>
      <c r="J172" s="216"/>
    </row>
    <row r="173" spans="2:10" x14ac:dyDescent="0.25">
      <c r="B173" s="216"/>
      <c r="C173" s="216"/>
      <c r="D173" s="216"/>
      <c r="E173" s="216"/>
      <c r="F173" s="216"/>
      <c r="G173" s="216"/>
      <c r="H173" s="216"/>
      <c r="I173" s="216"/>
      <c r="J173" s="216"/>
    </row>
    <row r="174" spans="2:10" x14ac:dyDescent="0.25">
      <c r="B174" s="216"/>
      <c r="C174" s="216"/>
      <c r="D174" s="216"/>
      <c r="E174" s="216"/>
      <c r="F174" s="216"/>
      <c r="G174" s="216"/>
      <c r="H174" s="216"/>
      <c r="I174" s="216"/>
      <c r="J174" s="216"/>
    </row>
    <row r="175" spans="2:10" x14ac:dyDescent="0.25">
      <c r="B175" s="216"/>
      <c r="C175" s="216"/>
      <c r="D175" s="216"/>
      <c r="E175" s="216"/>
      <c r="F175" s="216"/>
      <c r="G175" s="216"/>
      <c r="H175" s="216"/>
      <c r="I175" s="216"/>
      <c r="J175" s="216"/>
    </row>
    <row r="176" spans="2:10" x14ac:dyDescent="0.25">
      <c r="B176" s="216"/>
      <c r="C176" s="216"/>
      <c r="D176" s="216"/>
      <c r="E176" s="216"/>
      <c r="F176" s="216"/>
      <c r="G176" s="216"/>
      <c r="H176" s="216"/>
      <c r="I176" s="216"/>
      <c r="J176" s="216"/>
    </row>
    <row r="177" spans="2:10" x14ac:dyDescent="0.25">
      <c r="B177" s="216"/>
      <c r="C177" s="216"/>
      <c r="D177" s="216"/>
      <c r="E177" s="216"/>
      <c r="F177" s="216"/>
      <c r="G177" s="216"/>
      <c r="H177" s="216"/>
      <c r="I177" s="216"/>
      <c r="J177" s="216"/>
    </row>
    <row r="178" spans="2:10" x14ac:dyDescent="0.25">
      <c r="B178" s="216"/>
      <c r="C178" s="216"/>
      <c r="D178" s="216"/>
      <c r="E178" s="216"/>
      <c r="F178" s="216"/>
      <c r="G178" s="216"/>
      <c r="H178" s="216"/>
      <c r="I178" s="216"/>
      <c r="J178" s="216"/>
    </row>
    <row r="179" spans="2:10" x14ac:dyDescent="0.25">
      <c r="B179" s="216"/>
      <c r="C179" s="216"/>
      <c r="D179" s="216"/>
      <c r="E179" s="216"/>
      <c r="F179" s="216"/>
      <c r="G179" s="216"/>
      <c r="H179" s="216"/>
      <c r="I179" s="216"/>
      <c r="J179" s="216"/>
    </row>
    <row r="180" spans="2:10" x14ac:dyDescent="0.25">
      <c r="B180" s="216"/>
      <c r="C180" s="216"/>
      <c r="D180" s="216"/>
      <c r="E180" s="216"/>
      <c r="F180" s="216"/>
      <c r="G180" s="216"/>
      <c r="H180" s="216"/>
      <c r="I180" s="216"/>
      <c r="J180" s="216"/>
    </row>
    <row r="182" spans="2:10" x14ac:dyDescent="0.25">
      <c r="B182" s="216"/>
      <c r="C182" s="216"/>
      <c r="D182" s="216"/>
      <c r="E182" s="216"/>
      <c r="F182" s="216"/>
      <c r="G182" s="216"/>
      <c r="H182" s="216"/>
      <c r="I182" s="216"/>
      <c r="J182" s="216"/>
    </row>
    <row r="183" spans="2:10" x14ac:dyDescent="0.25">
      <c r="B183" s="216"/>
      <c r="C183" s="216"/>
      <c r="D183" s="216"/>
      <c r="E183" s="216"/>
      <c r="F183" s="216"/>
      <c r="G183" s="216"/>
      <c r="H183" s="216"/>
      <c r="I183" s="216"/>
      <c r="J183" s="216"/>
    </row>
    <row r="184" spans="2:10" x14ac:dyDescent="0.25">
      <c r="B184" s="216"/>
      <c r="C184" s="216"/>
      <c r="D184" s="216"/>
      <c r="E184" s="216"/>
      <c r="F184" s="216"/>
      <c r="G184" s="216"/>
      <c r="H184" s="216"/>
      <c r="I184" s="216"/>
      <c r="J184" s="216"/>
    </row>
    <row r="185" spans="2:10" x14ac:dyDescent="0.25">
      <c r="B185" s="216"/>
      <c r="C185" s="216"/>
      <c r="D185" s="216"/>
      <c r="E185" s="216"/>
      <c r="F185" s="216"/>
      <c r="G185" s="216"/>
      <c r="H185" s="216"/>
      <c r="I185" s="216"/>
      <c r="J185" s="216"/>
    </row>
    <row r="186" spans="2:10" x14ac:dyDescent="0.25">
      <c r="B186" s="216"/>
      <c r="C186" s="216"/>
      <c r="D186" s="216"/>
      <c r="E186" s="216"/>
      <c r="F186" s="216"/>
      <c r="G186" s="216"/>
      <c r="H186" s="216"/>
      <c r="I186" s="216"/>
      <c r="J186" s="216"/>
    </row>
    <row r="187" spans="2:10" x14ac:dyDescent="0.25">
      <c r="B187" s="216"/>
      <c r="C187" s="216"/>
      <c r="D187" s="216"/>
      <c r="E187" s="216"/>
      <c r="F187" s="216"/>
      <c r="G187" s="216"/>
      <c r="H187" s="216"/>
      <c r="I187" s="216"/>
      <c r="J187" s="216"/>
    </row>
    <row r="188" spans="2:10" x14ac:dyDescent="0.25">
      <c r="B188" s="216"/>
      <c r="C188" s="216"/>
      <c r="D188" s="216"/>
      <c r="E188" s="216"/>
      <c r="F188" s="216"/>
      <c r="G188" s="216"/>
      <c r="H188" s="216"/>
      <c r="I188" s="216"/>
      <c r="J188" s="216"/>
    </row>
    <row r="189" spans="2:10" x14ac:dyDescent="0.25">
      <c r="B189" s="216"/>
      <c r="C189" s="216"/>
      <c r="D189" s="216"/>
      <c r="E189" s="216"/>
      <c r="F189" s="216"/>
      <c r="G189" s="216"/>
      <c r="H189" s="216"/>
      <c r="I189" s="216"/>
      <c r="J189" s="216"/>
    </row>
    <row r="190" spans="2:10" x14ac:dyDescent="0.25">
      <c r="B190" s="216"/>
      <c r="C190" s="216"/>
      <c r="D190" s="216"/>
      <c r="E190" s="216"/>
      <c r="F190" s="216"/>
      <c r="G190" s="216"/>
      <c r="H190" s="216"/>
      <c r="I190" s="216"/>
      <c r="J190" s="216"/>
    </row>
    <row r="191" spans="2:10" x14ac:dyDescent="0.25">
      <c r="B191" s="216"/>
      <c r="C191" s="216"/>
      <c r="D191" s="216"/>
      <c r="E191" s="216"/>
      <c r="F191" s="216"/>
      <c r="G191" s="216"/>
      <c r="H191" s="216"/>
      <c r="I191" s="216"/>
      <c r="J191" s="216"/>
    </row>
    <row r="192" spans="2:10" x14ac:dyDescent="0.25">
      <c r="B192" s="216"/>
      <c r="C192" s="216"/>
      <c r="D192" s="216"/>
      <c r="E192" s="216"/>
      <c r="F192" s="216"/>
      <c r="G192" s="216"/>
      <c r="H192" s="216"/>
      <c r="I192" s="216"/>
      <c r="J192" s="216"/>
    </row>
    <row r="193" spans="2:10" x14ac:dyDescent="0.25">
      <c r="B193" s="216"/>
      <c r="C193" s="216"/>
      <c r="D193" s="216"/>
      <c r="E193" s="216"/>
      <c r="F193" s="216"/>
      <c r="G193" s="216"/>
      <c r="H193" s="216"/>
      <c r="I193" s="216"/>
      <c r="J193" s="216"/>
    </row>
    <row r="194" spans="2:10" x14ac:dyDescent="0.25">
      <c r="B194" s="216"/>
      <c r="C194" s="216"/>
      <c r="D194" s="216"/>
      <c r="E194" s="216"/>
      <c r="F194" s="216"/>
      <c r="G194" s="216"/>
      <c r="H194" s="216"/>
      <c r="I194" s="216"/>
      <c r="J194" s="216"/>
    </row>
    <row r="195" spans="2:10" x14ac:dyDescent="0.25">
      <c r="B195" s="216"/>
      <c r="C195" s="216"/>
      <c r="D195" s="216"/>
      <c r="E195" s="216"/>
      <c r="F195" s="216"/>
      <c r="G195" s="216"/>
      <c r="H195" s="216"/>
      <c r="I195" s="216"/>
      <c r="J195" s="216"/>
    </row>
    <row r="196" spans="2:10" x14ac:dyDescent="0.25">
      <c r="B196" s="216"/>
      <c r="C196" s="216"/>
      <c r="D196" s="216"/>
      <c r="E196" s="216"/>
      <c r="F196" s="216"/>
      <c r="G196" s="216"/>
      <c r="H196" s="216"/>
      <c r="I196" s="216"/>
      <c r="J196" s="216"/>
    </row>
    <row r="197" spans="2:10" x14ac:dyDescent="0.25">
      <c r="B197" s="216"/>
      <c r="C197" s="216"/>
      <c r="D197" s="216"/>
      <c r="E197" s="216"/>
      <c r="F197" s="216"/>
      <c r="G197" s="216"/>
      <c r="H197" s="216"/>
      <c r="I197" s="216"/>
      <c r="J197" s="216"/>
    </row>
    <row r="198" spans="2:10" x14ac:dyDescent="0.25">
      <c r="B198" s="216"/>
      <c r="C198" s="216"/>
      <c r="D198" s="216"/>
      <c r="E198" s="216"/>
      <c r="F198" s="216"/>
      <c r="G198" s="216"/>
      <c r="H198" s="216"/>
      <c r="I198" s="216"/>
      <c r="J198" s="216"/>
    </row>
    <row r="199" spans="2:10" x14ac:dyDescent="0.25">
      <c r="B199" s="216"/>
      <c r="C199" s="216"/>
      <c r="D199" s="216"/>
      <c r="E199" s="216"/>
      <c r="F199" s="216"/>
      <c r="G199" s="216"/>
      <c r="H199" s="216"/>
      <c r="I199" s="216"/>
      <c r="J199" s="216"/>
    </row>
    <row r="200" spans="2:10" x14ac:dyDescent="0.25">
      <c r="B200" s="216"/>
      <c r="C200" s="216"/>
      <c r="D200" s="216"/>
      <c r="E200" s="216"/>
      <c r="F200" s="216"/>
      <c r="G200" s="216"/>
      <c r="H200" s="216"/>
      <c r="I200" s="216"/>
      <c r="J200" s="216"/>
    </row>
    <row r="212" spans="2:10" x14ac:dyDescent="0.25">
      <c r="B212" s="216"/>
      <c r="C212" s="216"/>
      <c r="D212" s="216"/>
      <c r="E212" s="216"/>
      <c r="F212" s="216"/>
      <c r="G212" s="216"/>
      <c r="H212" s="216"/>
      <c r="I212" s="216"/>
      <c r="J212" s="216"/>
    </row>
  </sheetData>
  <sheetProtection algorithmName="SHA-512" hashValue="Hr88sKGftWh99g0EICtxg8IlWU0h2Y2rquzM2qLDRHI7+bVqn+olB7aWd6DNALGIP3GAyy9k+BYTCMfKVopx8A==" saltValue="93GW7lMmXrtPo5uYx3Wesw==" spinCount="100000" sheet="1" objects="1" scenarios="1" selectLockedCells="1"/>
  <mergeCells count="32">
    <mergeCell ref="B64:C64"/>
    <mergeCell ref="D64:E64"/>
    <mergeCell ref="F64:G64"/>
    <mergeCell ref="B36:D36"/>
    <mergeCell ref="E36:G36"/>
    <mergeCell ref="B45:D45"/>
    <mergeCell ref="E45:G45"/>
    <mergeCell ref="H36:J36"/>
    <mergeCell ref="A1:J1"/>
    <mergeCell ref="B4:D4"/>
    <mergeCell ref="E4:G4"/>
    <mergeCell ref="H4:J4"/>
    <mergeCell ref="D3:J3"/>
    <mergeCell ref="H45:J45"/>
    <mergeCell ref="A47:C47"/>
    <mergeCell ref="B56:C56"/>
    <mergeCell ref="D56:E56"/>
    <mergeCell ref="F56:G56"/>
    <mergeCell ref="A78:C78"/>
    <mergeCell ref="B68:C68"/>
    <mergeCell ref="D68:E68"/>
    <mergeCell ref="F68:G68"/>
    <mergeCell ref="A74:J74"/>
    <mergeCell ref="B76:D76"/>
    <mergeCell ref="E76:G76"/>
    <mergeCell ref="H76:J76"/>
    <mergeCell ref="E94:F94"/>
    <mergeCell ref="E87:F87"/>
    <mergeCell ref="E88:F88"/>
    <mergeCell ref="E89:F89"/>
    <mergeCell ref="E92:F92"/>
    <mergeCell ref="E93:F93"/>
  </mergeCells>
  <printOptions horizontalCentered="1"/>
  <pageMargins left="0" right="0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67"/>
  <sheetViews>
    <sheetView topLeftCell="A45" zoomScale="90" zoomScaleNormal="90" workbookViewId="0">
      <selection activeCell="B30" sqref="B30"/>
    </sheetView>
  </sheetViews>
  <sheetFormatPr baseColWidth="10" defaultColWidth="11.44140625" defaultRowHeight="13.2" x14ac:dyDescent="0.25"/>
  <cols>
    <col min="1" max="1" width="24.44140625" style="244" customWidth="1"/>
    <col min="2" max="16384" width="11.44140625" style="244"/>
  </cols>
  <sheetData>
    <row r="1" spans="1:13" s="216" customFormat="1" ht="13.5" customHeight="1" x14ac:dyDescent="0.25">
      <c r="A1" s="291" t="s">
        <v>86</v>
      </c>
      <c r="B1" s="291"/>
      <c r="C1" s="291"/>
      <c r="D1" s="291"/>
      <c r="E1" s="291"/>
      <c r="F1" s="291"/>
      <c r="G1" s="291"/>
      <c r="H1" s="291"/>
      <c r="I1" s="291"/>
      <c r="J1" s="291"/>
    </row>
    <row r="2" spans="1:13" ht="13.8" thickBot="1" x14ac:dyDescent="0.3"/>
    <row r="3" spans="1:13" s="216" customFormat="1" ht="18" x14ac:dyDescent="0.35">
      <c r="A3" s="237"/>
      <c r="B3" s="303" t="s">
        <v>0</v>
      </c>
      <c r="C3" s="304"/>
      <c r="D3" s="304"/>
      <c r="E3" s="305" t="s">
        <v>1</v>
      </c>
      <c r="F3" s="306"/>
      <c r="G3" s="307"/>
      <c r="H3" s="308" t="s">
        <v>2</v>
      </c>
      <c r="I3" s="308"/>
      <c r="J3" s="309"/>
    </row>
    <row r="4" spans="1:13" s="216" customFormat="1" ht="18.600000000000001" thickBot="1" x14ac:dyDescent="0.4">
      <c r="A4" s="238"/>
      <c r="B4" s="94" t="s">
        <v>3</v>
      </c>
      <c r="C4" s="95" t="s">
        <v>4</v>
      </c>
      <c r="D4" s="96" t="s">
        <v>5</v>
      </c>
      <c r="E4" s="97" t="s">
        <v>3</v>
      </c>
      <c r="F4" s="98" t="s">
        <v>4</v>
      </c>
      <c r="G4" s="99" t="s">
        <v>5</v>
      </c>
      <c r="H4" s="100" t="s">
        <v>3</v>
      </c>
      <c r="I4" s="101" t="s">
        <v>4</v>
      </c>
      <c r="J4" s="102" t="s">
        <v>5</v>
      </c>
    </row>
    <row r="5" spans="1:13" s="216" customFormat="1" ht="13.8" thickBot="1" x14ac:dyDescent="0.25">
      <c r="A5" s="316" t="s">
        <v>9</v>
      </c>
      <c r="B5" s="317"/>
      <c r="C5" s="38"/>
      <c r="D5" s="38"/>
      <c r="E5" s="39"/>
      <c r="F5" s="39"/>
      <c r="G5" s="39"/>
      <c r="H5" s="40"/>
      <c r="I5" s="40"/>
      <c r="J5" s="41"/>
      <c r="L5" s="225"/>
      <c r="M5" s="225"/>
    </row>
    <row r="6" spans="1:13" s="216" customFormat="1" x14ac:dyDescent="0.25">
      <c r="A6" s="278" t="s">
        <v>147</v>
      </c>
      <c r="B6" s="2">
        <v>3</v>
      </c>
      <c r="C6" s="53">
        <f t="shared" ref="C6:C21" si="0">IF(B6="","",(B6/$B$33))</f>
        <v>1.0452961672473868E-2</v>
      </c>
      <c r="D6" s="5">
        <v>14.33</v>
      </c>
      <c r="E6" s="6">
        <v>2</v>
      </c>
      <c r="F6" s="54">
        <f t="shared" ref="F6:F21" si="1">IF(E6="","",(E6/$B$33))</f>
        <v>6.9686411149825784E-3</v>
      </c>
      <c r="G6" s="9">
        <v>11</v>
      </c>
      <c r="H6" s="55">
        <f t="shared" ref="H6:H32" si="2">IF(B6+E6=0,0,B6+E6)</f>
        <v>5</v>
      </c>
      <c r="I6" s="56">
        <f t="shared" ref="I6:I31" si="3">IF(H6=0,"",(H6/$H$33))</f>
        <v>1.1547344110854504E-2</v>
      </c>
      <c r="J6" s="57">
        <f t="shared" ref="J6:J32" si="4">IF((D6*B6)+(G6*E6)="",0,IF(H6=0,0,((D6*B6)+(G6*E6))/H6))</f>
        <v>12.998000000000001</v>
      </c>
    </row>
    <row r="7" spans="1:13" s="216" customFormat="1" x14ac:dyDescent="0.25">
      <c r="A7" s="278" t="s">
        <v>146</v>
      </c>
      <c r="B7" s="2">
        <v>8</v>
      </c>
      <c r="C7" s="53">
        <f t="shared" si="0"/>
        <v>2.7874564459930314E-2</v>
      </c>
      <c r="D7" s="5">
        <v>13.63</v>
      </c>
      <c r="E7" s="6">
        <v>9</v>
      </c>
      <c r="F7" s="54">
        <f t="shared" si="1"/>
        <v>3.1358885017421602E-2</v>
      </c>
      <c r="G7" s="9">
        <v>12.78</v>
      </c>
      <c r="H7" s="55">
        <f t="shared" si="2"/>
        <v>17</v>
      </c>
      <c r="I7" s="56">
        <f t="shared" si="3"/>
        <v>3.9260969976905313E-2</v>
      </c>
      <c r="J7" s="57">
        <f t="shared" si="4"/>
        <v>13.18</v>
      </c>
    </row>
    <row r="8" spans="1:13" s="216" customFormat="1" x14ac:dyDescent="0.25">
      <c r="A8" s="278" t="s">
        <v>148</v>
      </c>
      <c r="B8" s="2">
        <v>29</v>
      </c>
      <c r="C8" s="53">
        <f t="shared" si="0"/>
        <v>0.10104529616724739</v>
      </c>
      <c r="D8" s="5">
        <v>15.69</v>
      </c>
      <c r="E8" s="6">
        <v>19</v>
      </c>
      <c r="F8" s="54">
        <f t="shared" si="1"/>
        <v>6.6202090592334492E-2</v>
      </c>
      <c r="G8" s="9">
        <v>17.16</v>
      </c>
      <c r="H8" s="55">
        <f t="shared" si="2"/>
        <v>48</v>
      </c>
      <c r="I8" s="56">
        <f t="shared" si="3"/>
        <v>0.11085450346420324</v>
      </c>
      <c r="J8" s="57">
        <f t="shared" si="4"/>
        <v>16.271874999999998</v>
      </c>
    </row>
    <row r="9" spans="1:13" s="216" customFormat="1" x14ac:dyDescent="0.25">
      <c r="A9" s="278" t="s">
        <v>149</v>
      </c>
      <c r="B9" s="2">
        <v>6</v>
      </c>
      <c r="C9" s="53">
        <f t="shared" si="0"/>
        <v>2.0905923344947737E-2</v>
      </c>
      <c r="D9" s="5">
        <v>15.5</v>
      </c>
      <c r="E9" s="6">
        <v>10</v>
      </c>
      <c r="F9" s="54">
        <f t="shared" si="1"/>
        <v>3.484320557491289E-2</v>
      </c>
      <c r="G9" s="9">
        <v>14.8</v>
      </c>
      <c r="H9" s="55">
        <f t="shared" si="2"/>
        <v>16</v>
      </c>
      <c r="I9" s="56">
        <f t="shared" si="3"/>
        <v>3.695150115473441E-2</v>
      </c>
      <c r="J9" s="57">
        <f t="shared" si="4"/>
        <v>15.0625</v>
      </c>
    </row>
    <row r="10" spans="1:13" s="216" customFormat="1" x14ac:dyDescent="0.25">
      <c r="A10" s="278" t="s">
        <v>150</v>
      </c>
      <c r="B10" s="2">
        <v>11</v>
      </c>
      <c r="C10" s="53">
        <f t="shared" si="0"/>
        <v>3.8327526132404179E-2</v>
      </c>
      <c r="D10" s="5">
        <v>14.91</v>
      </c>
      <c r="E10" s="6">
        <v>3</v>
      </c>
      <c r="F10" s="54">
        <f t="shared" si="1"/>
        <v>1.0452961672473868E-2</v>
      </c>
      <c r="G10" s="9">
        <v>15.33</v>
      </c>
      <c r="H10" s="55">
        <f t="shared" si="2"/>
        <v>14</v>
      </c>
      <c r="I10" s="56">
        <f t="shared" si="3"/>
        <v>3.2332563510392612E-2</v>
      </c>
      <c r="J10" s="57">
        <f t="shared" si="4"/>
        <v>15</v>
      </c>
    </row>
    <row r="11" spans="1:13" s="216" customFormat="1" x14ac:dyDescent="0.25">
      <c r="A11" s="278" t="s">
        <v>141</v>
      </c>
      <c r="B11" s="2">
        <v>11</v>
      </c>
      <c r="C11" s="53">
        <f t="shared" si="0"/>
        <v>3.8327526132404179E-2</v>
      </c>
      <c r="D11" s="5">
        <v>13.73</v>
      </c>
      <c r="E11" s="6">
        <v>15</v>
      </c>
      <c r="F11" s="54">
        <f t="shared" si="1"/>
        <v>5.2264808362369339E-2</v>
      </c>
      <c r="G11" s="9">
        <v>15.4</v>
      </c>
      <c r="H11" s="55">
        <f t="shared" si="2"/>
        <v>26</v>
      </c>
      <c r="I11" s="56">
        <f t="shared" si="3"/>
        <v>6.0046189376443418E-2</v>
      </c>
      <c r="J11" s="57">
        <f t="shared" si="4"/>
        <v>14.693461538461538</v>
      </c>
    </row>
    <row r="12" spans="1:13" s="216" customFormat="1" x14ac:dyDescent="0.25">
      <c r="A12" s="278" t="s">
        <v>151</v>
      </c>
      <c r="B12" s="2">
        <v>17</v>
      </c>
      <c r="C12" s="53">
        <f t="shared" si="0"/>
        <v>5.9233449477351915E-2</v>
      </c>
      <c r="D12" s="5">
        <v>15.83</v>
      </c>
      <c r="E12" s="6">
        <v>12</v>
      </c>
      <c r="F12" s="54">
        <f t="shared" si="1"/>
        <v>4.1811846689895474E-2</v>
      </c>
      <c r="G12" s="9">
        <v>15.13</v>
      </c>
      <c r="H12" s="55">
        <f t="shared" si="2"/>
        <v>29</v>
      </c>
      <c r="I12" s="56">
        <f t="shared" si="3"/>
        <v>6.6974595842956119E-2</v>
      </c>
      <c r="J12" s="57">
        <f t="shared" si="4"/>
        <v>15.540344827586207</v>
      </c>
    </row>
    <row r="13" spans="1:13" s="216" customFormat="1" x14ac:dyDescent="0.25">
      <c r="A13" s="278" t="s">
        <v>152</v>
      </c>
      <c r="B13" s="2">
        <v>26</v>
      </c>
      <c r="C13" s="53">
        <f t="shared" si="0"/>
        <v>9.0592334494773524E-2</v>
      </c>
      <c r="D13" s="5">
        <v>13.85</v>
      </c>
      <c r="E13" s="6">
        <v>3</v>
      </c>
      <c r="F13" s="54">
        <f t="shared" si="1"/>
        <v>1.0452961672473868E-2</v>
      </c>
      <c r="G13" s="9">
        <v>13.33</v>
      </c>
      <c r="H13" s="55">
        <f t="shared" si="2"/>
        <v>29</v>
      </c>
      <c r="I13" s="56">
        <f t="shared" si="3"/>
        <v>6.6974595842956119E-2</v>
      </c>
      <c r="J13" s="57">
        <f t="shared" si="4"/>
        <v>13.796206896551723</v>
      </c>
    </row>
    <row r="14" spans="1:13" s="216" customFormat="1" x14ac:dyDescent="0.25">
      <c r="A14" s="278" t="s">
        <v>153</v>
      </c>
      <c r="B14" s="2">
        <v>7</v>
      </c>
      <c r="C14" s="53">
        <f t="shared" si="0"/>
        <v>2.4390243902439025E-2</v>
      </c>
      <c r="D14" s="5">
        <v>17</v>
      </c>
      <c r="E14" s="6">
        <v>8</v>
      </c>
      <c r="F14" s="54">
        <f t="shared" si="1"/>
        <v>2.7874564459930314E-2</v>
      </c>
      <c r="G14" s="9">
        <v>17.13</v>
      </c>
      <c r="H14" s="55">
        <f t="shared" si="2"/>
        <v>15</v>
      </c>
      <c r="I14" s="56">
        <f t="shared" si="3"/>
        <v>3.4642032332563508E-2</v>
      </c>
      <c r="J14" s="57">
        <f t="shared" si="4"/>
        <v>17.069333333333329</v>
      </c>
    </row>
    <row r="15" spans="1:13" s="216" customFormat="1" x14ac:dyDescent="0.25">
      <c r="A15" s="278" t="s">
        <v>154</v>
      </c>
      <c r="B15" s="2">
        <v>16</v>
      </c>
      <c r="C15" s="53">
        <f t="shared" si="0"/>
        <v>5.5749128919860627E-2</v>
      </c>
      <c r="D15" s="5">
        <v>16.690000000000001</v>
      </c>
      <c r="E15" s="6">
        <v>0</v>
      </c>
      <c r="F15" s="54">
        <f t="shared" si="1"/>
        <v>0</v>
      </c>
      <c r="G15" s="9"/>
      <c r="H15" s="55">
        <f t="shared" si="2"/>
        <v>16</v>
      </c>
      <c r="I15" s="56">
        <f t="shared" si="3"/>
        <v>3.695150115473441E-2</v>
      </c>
      <c r="J15" s="57">
        <f t="shared" si="4"/>
        <v>16.690000000000001</v>
      </c>
    </row>
    <row r="16" spans="1:13" s="216" customFormat="1" x14ac:dyDescent="0.25">
      <c r="A16" s="278" t="s">
        <v>142</v>
      </c>
      <c r="B16" s="2">
        <v>9</v>
      </c>
      <c r="C16" s="53">
        <f t="shared" si="0"/>
        <v>3.1358885017421602E-2</v>
      </c>
      <c r="D16" s="5">
        <v>15</v>
      </c>
      <c r="E16" s="6">
        <v>0</v>
      </c>
      <c r="F16" s="54">
        <f t="shared" si="1"/>
        <v>0</v>
      </c>
      <c r="G16" s="9"/>
      <c r="H16" s="55">
        <f t="shared" si="2"/>
        <v>9</v>
      </c>
      <c r="I16" s="56">
        <f t="shared" si="3"/>
        <v>2.0785219399538105E-2</v>
      </c>
      <c r="J16" s="57">
        <f t="shared" si="4"/>
        <v>15</v>
      </c>
    </row>
    <row r="17" spans="1:10" s="216" customFormat="1" x14ac:dyDescent="0.25">
      <c r="A17" s="278" t="s">
        <v>155</v>
      </c>
      <c r="B17" s="2">
        <v>8</v>
      </c>
      <c r="C17" s="53">
        <f t="shared" si="0"/>
        <v>2.7874564459930314E-2</v>
      </c>
      <c r="D17" s="5">
        <v>16.38</v>
      </c>
      <c r="E17" s="6">
        <v>2</v>
      </c>
      <c r="F17" s="54">
        <f t="shared" si="1"/>
        <v>6.9686411149825784E-3</v>
      </c>
      <c r="G17" s="9">
        <v>16.5</v>
      </c>
      <c r="H17" s="55">
        <f t="shared" si="2"/>
        <v>10</v>
      </c>
      <c r="I17" s="56">
        <f t="shared" si="3"/>
        <v>2.3094688221709007E-2</v>
      </c>
      <c r="J17" s="57">
        <f t="shared" si="4"/>
        <v>16.404</v>
      </c>
    </row>
    <row r="18" spans="1:10" s="216" customFormat="1" x14ac:dyDescent="0.25">
      <c r="A18" s="278" t="s">
        <v>156</v>
      </c>
      <c r="B18" s="2">
        <v>5</v>
      </c>
      <c r="C18" s="53">
        <f t="shared" si="0"/>
        <v>1.7421602787456445E-2</v>
      </c>
      <c r="D18" s="5">
        <v>15.4</v>
      </c>
      <c r="E18" s="6">
        <v>6</v>
      </c>
      <c r="F18" s="54">
        <f t="shared" si="1"/>
        <v>2.0905923344947737E-2</v>
      </c>
      <c r="G18" s="9">
        <v>16.170000000000002</v>
      </c>
      <c r="H18" s="55">
        <f t="shared" si="2"/>
        <v>11</v>
      </c>
      <c r="I18" s="56">
        <f t="shared" si="3"/>
        <v>2.5404157043879907E-2</v>
      </c>
      <c r="J18" s="57">
        <f t="shared" si="4"/>
        <v>15.82</v>
      </c>
    </row>
    <row r="19" spans="1:10" s="216" customFormat="1" x14ac:dyDescent="0.25">
      <c r="A19" s="278" t="s">
        <v>157</v>
      </c>
      <c r="B19" s="2">
        <v>15</v>
      </c>
      <c r="C19" s="53">
        <f t="shared" si="0"/>
        <v>5.2264808362369339E-2</v>
      </c>
      <c r="D19" s="5">
        <v>14.8</v>
      </c>
      <c r="E19" s="6">
        <v>2</v>
      </c>
      <c r="F19" s="54">
        <f t="shared" si="1"/>
        <v>6.9686411149825784E-3</v>
      </c>
      <c r="G19" s="9">
        <v>16</v>
      </c>
      <c r="H19" s="55">
        <f t="shared" si="2"/>
        <v>17</v>
      </c>
      <c r="I19" s="56">
        <f t="shared" si="3"/>
        <v>3.9260969976905313E-2</v>
      </c>
      <c r="J19" s="57">
        <f t="shared" si="4"/>
        <v>14.941176470588236</v>
      </c>
    </row>
    <row r="20" spans="1:10" s="216" customFormat="1" x14ac:dyDescent="0.25">
      <c r="A20" s="278" t="s">
        <v>158</v>
      </c>
      <c r="B20" s="2">
        <v>6</v>
      </c>
      <c r="C20" s="53">
        <f t="shared" si="0"/>
        <v>2.0905923344947737E-2</v>
      </c>
      <c r="D20" s="5">
        <v>15.83</v>
      </c>
      <c r="E20" s="6">
        <v>0</v>
      </c>
      <c r="F20" s="54">
        <f t="shared" si="1"/>
        <v>0</v>
      </c>
      <c r="G20" s="9"/>
      <c r="H20" s="55">
        <f t="shared" si="2"/>
        <v>6</v>
      </c>
      <c r="I20" s="56">
        <f t="shared" si="3"/>
        <v>1.3856812933025405E-2</v>
      </c>
      <c r="J20" s="57">
        <f t="shared" si="4"/>
        <v>15.83</v>
      </c>
    </row>
    <row r="21" spans="1:10" s="216" customFormat="1" x14ac:dyDescent="0.25">
      <c r="A21" s="278" t="s">
        <v>159</v>
      </c>
      <c r="B21" s="2">
        <v>18</v>
      </c>
      <c r="C21" s="53">
        <f t="shared" si="0"/>
        <v>6.2717770034843204E-2</v>
      </c>
      <c r="D21" s="5">
        <v>15.72</v>
      </c>
      <c r="E21" s="6">
        <v>0</v>
      </c>
      <c r="F21" s="54">
        <f t="shared" si="1"/>
        <v>0</v>
      </c>
      <c r="G21" s="9"/>
      <c r="H21" s="55">
        <f t="shared" si="2"/>
        <v>18</v>
      </c>
      <c r="I21" s="56">
        <f t="shared" si="3"/>
        <v>4.1570438799076209E-2</v>
      </c>
      <c r="J21" s="57">
        <f t="shared" si="4"/>
        <v>15.720000000000002</v>
      </c>
    </row>
    <row r="22" spans="1:10" s="216" customFormat="1" x14ac:dyDescent="0.25">
      <c r="A22" s="278" t="s">
        <v>160</v>
      </c>
      <c r="B22" s="2">
        <v>4</v>
      </c>
      <c r="C22" s="53"/>
      <c r="D22" s="5">
        <v>16.75</v>
      </c>
      <c r="E22" s="6">
        <v>10</v>
      </c>
      <c r="F22" s="54"/>
      <c r="G22" s="9">
        <v>14.9</v>
      </c>
      <c r="H22" s="55">
        <f t="shared" si="2"/>
        <v>14</v>
      </c>
      <c r="I22" s="56">
        <f t="shared" si="3"/>
        <v>3.2332563510392612E-2</v>
      </c>
      <c r="J22" s="57">
        <f t="shared" ref="J22:J25" si="5">IF((D22*B22)+(G22*E22)="",0,IF(H22=0,0,((D22*B22)+(G22*E22))/H22))</f>
        <v>15.428571428571429</v>
      </c>
    </row>
    <row r="23" spans="1:10" s="216" customFormat="1" x14ac:dyDescent="0.25">
      <c r="A23" s="278" t="s">
        <v>161</v>
      </c>
      <c r="B23" s="2">
        <v>4</v>
      </c>
      <c r="C23" s="53"/>
      <c r="D23" s="5">
        <v>18</v>
      </c>
      <c r="E23" s="6">
        <v>3</v>
      </c>
      <c r="F23" s="54"/>
      <c r="G23" s="9">
        <v>16.329999999999998</v>
      </c>
      <c r="H23" s="55">
        <f t="shared" si="2"/>
        <v>7</v>
      </c>
      <c r="I23" s="56">
        <f t="shared" si="3"/>
        <v>1.6166281755196306E-2</v>
      </c>
      <c r="J23" s="57">
        <f t="shared" si="5"/>
        <v>17.284285714285712</v>
      </c>
    </row>
    <row r="24" spans="1:10" s="216" customFormat="1" x14ac:dyDescent="0.25">
      <c r="A24" s="278" t="s">
        <v>162</v>
      </c>
      <c r="B24" s="2">
        <v>11</v>
      </c>
      <c r="C24" s="53"/>
      <c r="D24" s="5">
        <v>14.36</v>
      </c>
      <c r="E24" s="6">
        <v>1</v>
      </c>
      <c r="F24" s="54"/>
      <c r="G24" s="9">
        <v>11</v>
      </c>
      <c r="H24" s="55">
        <f t="shared" si="2"/>
        <v>12</v>
      </c>
      <c r="I24" s="56">
        <f t="shared" si="3"/>
        <v>2.771362586605081E-2</v>
      </c>
      <c r="J24" s="57">
        <f t="shared" si="5"/>
        <v>14.079999999999998</v>
      </c>
    </row>
    <row r="25" spans="1:10" s="216" customFormat="1" x14ac:dyDescent="0.25">
      <c r="A25" s="278" t="s">
        <v>163</v>
      </c>
      <c r="B25" s="2">
        <v>13</v>
      </c>
      <c r="C25" s="53"/>
      <c r="D25" s="5">
        <v>15.77</v>
      </c>
      <c r="E25" s="6">
        <v>9</v>
      </c>
      <c r="F25" s="54"/>
      <c r="G25" s="9">
        <v>15.78</v>
      </c>
      <c r="H25" s="55">
        <f t="shared" si="2"/>
        <v>22</v>
      </c>
      <c r="I25" s="56">
        <f t="shared" si="3"/>
        <v>5.0808314087759814E-2</v>
      </c>
      <c r="J25" s="57">
        <f t="shared" si="5"/>
        <v>15.774090909090908</v>
      </c>
    </row>
    <row r="26" spans="1:10" s="216" customFormat="1" x14ac:dyDescent="0.25">
      <c r="A26" s="278" t="s">
        <v>143</v>
      </c>
      <c r="B26" s="2">
        <v>16</v>
      </c>
      <c r="C26" s="53">
        <f t="shared" ref="C26:C32" si="6">IF(B26="","",(B26/$B$33))</f>
        <v>5.5749128919860627E-2</v>
      </c>
      <c r="D26" s="5">
        <v>16.75</v>
      </c>
      <c r="E26" s="6">
        <v>10</v>
      </c>
      <c r="F26" s="54">
        <f t="shared" ref="F26:F32" si="7">IF(E26="","",(E26/$B$33))</f>
        <v>3.484320557491289E-2</v>
      </c>
      <c r="G26" s="9">
        <v>13.8</v>
      </c>
      <c r="H26" s="55">
        <f t="shared" si="2"/>
        <v>26</v>
      </c>
      <c r="I26" s="56">
        <f t="shared" si="3"/>
        <v>6.0046189376443418E-2</v>
      </c>
      <c r="J26" s="57">
        <f t="shared" si="4"/>
        <v>15.615384615384615</v>
      </c>
    </row>
    <row r="27" spans="1:10" s="216" customFormat="1" x14ac:dyDescent="0.25">
      <c r="A27" s="278" t="s">
        <v>164</v>
      </c>
      <c r="B27" s="2">
        <v>14</v>
      </c>
      <c r="C27" s="53">
        <f t="shared" si="6"/>
        <v>4.878048780487805E-2</v>
      </c>
      <c r="D27" s="5">
        <v>18.43</v>
      </c>
      <c r="E27" s="6">
        <v>4</v>
      </c>
      <c r="F27" s="54">
        <f t="shared" si="7"/>
        <v>1.3937282229965157E-2</v>
      </c>
      <c r="G27" s="9">
        <v>18</v>
      </c>
      <c r="H27" s="55">
        <f t="shared" si="2"/>
        <v>18</v>
      </c>
      <c r="I27" s="56">
        <f t="shared" si="3"/>
        <v>4.1570438799076209E-2</v>
      </c>
      <c r="J27" s="57">
        <f t="shared" si="4"/>
        <v>18.334444444444443</v>
      </c>
    </row>
    <row r="28" spans="1:10" s="216" customFormat="1" x14ac:dyDescent="0.25">
      <c r="A28" s="278" t="s">
        <v>165</v>
      </c>
      <c r="B28" s="2">
        <v>11</v>
      </c>
      <c r="C28" s="53">
        <f t="shared" si="6"/>
        <v>3.8327526132404179E-2</v>
      </c>
      <c r="D28" s="5">
        <v>16.64</v>
      </c>
      <c r="E28" s="6">
        <v>6</v>
      </c>
      <c r="F28" s="54">
        <f t="shared" si="7"/>
        <v>2.0905923344947737E-2</v>
      </c>
      <c r="G28" s="9">
        <v>17.829999999999998</v>
      </c>
      <c r="H28" s="55">
        <f t="shared" si="2"/>
        <v>17</v>
      </c>
      <c r="I28" s="56">
        <f t="shared" si="3"/>
        <v>3.9260969976905313E-2</v>
      </c>
      <c r="J28" s="57">
        <f t="shared" si="4"/>
        <v>17.059999999999999</v>
      </c>
    </row>
    <row r="29" spans="1:10" s="216" customFormat="1" x14ac:dyDescent="0.25">
      <c r="A29" s="278" t="s">
        <v>166</v>
      </c>
      <c r="B29" s="2">
        <v>9</v>
      </c>
      <c r="C29" s="53">
        <f t="shared" si="6"/>
        <v>3.1358885017421602E-2</v>
      </c>
      <c r="D29" s="5">
        <v>16.78</v>
      </c>
      <c r="E29" s="6">
        <v>2</v>
      </c>
      <c r="F29" s="54">
        <f t="shared" si="7"/>
        <v>6.9686411149825784E-3</v>
      </c>
      <c r="G29" s="9">
        <v>14.5</v>
      </c>
      <c r="H29" s="55">
        <f t="shared" si="2"/>
        <v>11</v>
      </c>
      <c r="I29" s="56">
        <f t="shared" si="3"/>
        <v>2.5404157043879907E-2</v>
      </c>
      <c r="J29" s="57">
        <f t="shared" si="4"/>
        <v>16.365454545454547</v>
      </c>
    </row>
    <row r="30" spans="1:10" s="216" customFormat="1" x14ac:dyDescent="0.25">
      <c r="A30" s="278" t="s">
        <v>144</v>
      </c>
      <c r="B30" s="2">
        <v>10</v>
      </c>
      <c r="C30" s="53">
        <f t="shared" si="6"/>
        <v>3.484320557491289E-2</v>
      </c>
      <c r="D30" s="5">
        <v>15.4</v>
      </c>
      <c r="E30" s="6">
        <v>10</v>
      </c>
      <c r="F30" s="54">
        <f t="shared" si="7"/>
        <v>3.484320557491289E-2</v>
      </c>
      <c r="G30" s="9">
        <v>15.1</v>
      </c>
      <c r="H30" s="55">
        <f t="shared" si="2"/>
        <v>20</v>
      </c>
      <c r="I30" s="56">
        <f t="shared" si="3"/>
        <v>4.6189376443418015E-2</v>
      </c>
      <c r="J30" s="57">
        <f t="shared" si="4"/>
        <v>15.25</v>
      </c>
    </row>
    <row r="31" spans="1:10" s="216" customFormat="1" x14ac:dyDescent="0.25">
      <c r="A31" s="12"/>
      <c r="B31" s="2"/>
      <c r="C31" s="53" t="str">
        <f t="shared" si="6"/>
        <v/>
      </c>
      <c r="D31" s="5"/>
      <c r="E31" s="6"/>
      <c r="F31" s="54" t="str">
        <f t="shared" si="7"/>
        <v/>
      </c>
      <c r="G31" s="9"/>
      <c r="H31" s="55">
        <f t="shared" si="2"/>
        <v>0</v>
      </c>
      <c r="I31" s="56" t="str">
        <f t="shared" si="3"/>
        <v/>
      </c>
      <c r="J31" s="57">
        <f t="shared" si="4"/>
        <v>0</v>
      </c>
    </row>
    <row r="32" spans="1:10" s="216" customFormat="1" ht="13.8" thickBot="1" x14ac:dyDescent="0.3">
      <c r="A32" s="12"/>
      <c r="B32" s="2"/>
      <c r="C32" s="53" t="str">
        <f t="shared" si="6"/>
        <v/>
      </c>
      <c r="D32" s="5"/>
      <c r="E32" s="6"/>
      <c r="F32" s="54" t="str">
        <f t="shared" si="7"/>
        <v/>
      </c>
      <c r="G32" s="9"/>
      <c r="H32" s="55">
        <f t="shared" si="2"/>
        <v>0</v>
      </c>
      <c r="I32" s="56" t="str">
        <f t="shared" ref="I32" si="8">IF(H32=0,"",(H32/$H$33))</f>
        <v/>
      </c>
      <c r="J32" s="57">
        <f t="shared" si="4"/>
        <v>0</v>
      </c>
    </row>
    <row r="33" spans="1:13" s="216" customFormat="1" ht="13.8" thickBot="1" x14ac:dyDescent="0.3">
      <c r="A33" s="104" t="s">
        <v>8</v>
      </c>
      <c r="B33" s="105">
        <f>SUM(B6:B32)</f>
        <v>287</v>
      </c>
      <c r="C33" s="106">
        <f>SUM(C6:C32)</f>
        <v>0.888501742160279</v>
      </c>
      <c r="D33" s="107">
        <f>((B6*D6)+(B7*D7)+(B8*D8)+(B9*D9)+(B10*D10)+(B11*D11)+(B12*D12)+(B13*D13)+(B14*D14)+(B15*D15)+(B16*D16)+(B17*D17)+(B18*D18)+(B19*D19)+(B20*D20)+(B21*D21)+(B26*D26)+(B27*D27)+(B28*D28)+(B29*D29)+(B30*D30)+(B31*D31)+(B32*D32))/B33</f>
        <v>13.893344947735191</v>
      </c>
      <c r="E33" s="196">
        <f>SUM(E6:E32)</f>
        <v>146</v>
      </c>
      <c r="F33" s="197">
        <f>SUM(F6:F32)</f>
        <v>0.42857142857142855</v>
      </c>
      <c r="G33" s="198">
        <f>((E6*G6)+(E7*G7)+(E8*G8)+(E9*G9)+(E10*G10)+(E11*G11)+(E12*G12)+(E13*G13)+(E14*G14)+(E15*G15)+(E16*G16)+(E17*G17)+(E18*G18)+(E19*G19)+(E20*G20)+(E21*G21)+(E26*G26)+(E27*G27)+(E28*G28)+(E29*G29)+(E30*G30)+(E31*G31)+(E32*G32))/E33</f>
        <v>13.052328767123287</v>
      </c>
      <c r="H33" s="199">
        <f>SUM(H6:H32)</f>
        <v>433</v>
      </c>
      <c r="I33" s="200">
        <f>SUM(I6:I32)</f>
        <v>1</v>
      </c>
      <c r="J33" s="201">
        <f>((H6*J6)+(H7*J7)+(H8*J8)+(H9*J9)+(H10*J10)+(H11*J11)+(H12*J12)+(H13*J13)+(H14*J14)+(H15*J15)+(H16*J16)+(H17*J17)+(H18*J18)+(H19*J19)+(H20*J20)+(H21*J21)+(H26*J26)+(H27*J27)+(H28*J28)+(H29*J29)+(H30*J30)+(H31*J31)+(H32*J32))/H33</f>
        <v>13.609769053117784</v>
      </c>
    </row>
    <row r="35" spans="1:13" ht="13.8" thickBot="1" x14ac:dyDescent="0.3"/>
    <row r="36" spans="1:13" s="216" customFormat="1" ht="18" x14ac:dyDescent="0.35">
      <c r="A36" s="237"/>
      <c r="B36" s="292" t="s">
        <v>0</v>
      </c>
      <c r="C36" s="293"/>
      <c r="D36" s="293"/>
      <c r="E36" s="294" t="s">
        <v>1</v>
      </c>
      <c r="F36" s="295"/>
      <c r="G36" s="296"/>
      <c r="H36" s="297" t="s">
        <v>2</v>
      </c>
      <c r="I36" s="297"/>
      <c r="J36" s="298"/>
    </row>
    <row r="37" spans="1:13" s="216" customFormat="1" ht="18.600000000000001" thickBot="1" x14ac:dyDescent="0.4">
      <c r="A37" s="238"/>
      <c r="B37" s="108" t="s">
        <v>3</v>
      </c>
      <c r="C37" s="109" t="s">
        <v>4</v>
      </c>
      <c r="D37" s="110" t="s">
        <v>5</v>
      </c>
      <c r="E37" s="111" t="s">
        <v>3</v>
      </c>
      <c r="F37" s="112" t="s">
        <v>4</v>
      </c>
      <c r="G37" s="113" t="s">
        <v>5</v>
      </c>
      <c r="H37" s="114" t="s">
        <v>3</v>
      </c>
      <c r="I37" s="115" t="s">
        <v>4</v>
      </c>
      <c r="J37" s="116" t="s">
        <v>5</v>
      </c>
    </row>
    <row r="38" spans="1:13" s="216" customFormat="1" ht="13.8" thickBot="1" x14ac:dyDescent="0.25">
      <c r="A38" s="285" t="s">
        <v>11</v>
      </c>
      <c r="B38" s="286"/>
      <c r="C38" s="286"/>
      <c r="D38" s="139"/>
      <c r="E38" s="202"/>
      <c r="F38" s="203"/>
      <c r="G38" s="203"/>
      <c r="H38" s="204"/>
      <c r="I38" s="204"/>
      <c r="J38" s="205"/>
      <c r="L38" s="225"/>
      <c r="M38" s="225"/>
    </row>
    <row r="39" spans="1:13" s="216" customFormat="1" x14ac:dyDescent="0.25">
      <c r="A39" s="103" t="s">
        <v>97</v>
      </c>
      <c r="B39" s="18">
        <v>241</v>
      </c>
      <c r="C39" s="122">
        <f>IF(B39="","",(B39/$B$44))</f>
        <v>0.56572769953051638</v>
      </c>
      <c r="D39" s="19">
        <v>9.3699999999999992</v>
      </c>
      <c r="E39" s="6">
        <v>217</v>
      </c>
      <c r="F39" s="125">
        <f>IF(E39="","",(E39/$E$44))</f>
        <v>0.34173228346456691</v>
      </c>
      <c r="G39" s="9">
        <v>12.88</v>
      </c>
      <c r="H39" s="126">
        <f>IF(B39+E39=0,0,B39+E39)</f>
        <v>458</v>
      </c>
      <c r="I39" s="127">
        <f>IF(H39=0,"",(H39/$H$44))</f>
        <v>0.43166823751178135</v>
      </c>
      <c r="J39" s="128">
        <f>IF((D39*B39)+(G39*E39)="",0,IF(H39=0,0,((D39*B39)+(G39*E39))/H39))</f>
        <v>11.033034934497815</v>
      </c>
    </row>
    <row r="40" spans="1:13" s="216" customFormat="1" x14ac:dyDescent="0.25">
      <c r="A40" s="103" t="s">
        <v>98</v>
      </c>
      <c r="B40" s="20">
        <v>84</v>
      </c>
      <c r="C40" s="140">
        <f>IF(B40="","",(B40/$B$44))</f>
        <v>0.19718309859154928</v>
      </c>
      <c r="D40" s="22">
        <v>15.03</v>
      </c>
      <c r="E40" s="6">
        <v>44</v>
      </c>
      <c r="F40" s="125">
        <f>IF(E40="","",(E40/$E$44))</f>
        <v>6.9291338582677164E-2</v>
      </c>
      <c r="G40" s="9">
        <v>14.55</v>
      </c>
      <c r="H40" s="126">
        <f>IF(B40+E40=0,0,B40+E40)</f>
        <v>128</v>
      </c>
      <c r="I40" s="127">
        <f>IF(H40=0,"",(H40/$H$44))</f>
        <v>0.12064090480678605</v>
      </c>
      <c r="J40" s="128">
        <f>IF((D40*B40)+(G40*E40)="",0,IF(H40=0,0,((D40*B40)+(G40*E40))/H40))</f>
        <v>14.865</v>
      </c>
    </row>
    <row r="41" spans="1:13" s="216" customFormat="1" x14ac:dyDescent="0.25">
      <c r="A41" s="103" t="s">
        <v>99</v>
      </c>
      <c r="B41" s="20">
        <v>89</v>
      </c>
      <c r="C41" s="140">
        <f>IF(B41="","",(B41/$B$44))</f>
        <v>0.20892018779342722</v>
      </c>
      <c r="D41" s="22">
        <v>12.14</v>
      </c>
      <c r="E41" s="6">
        <v>41</v>
      </c>
      <c r="F41" s="125">
        <f>IF(E41="","",(E41/$E$44))</f>
        <v>6.4566929133858267E-2</v>
      </c>
      <c r="G41" s="9">
        <v>13.59</v>
      </c>
      <c r="H41" s="126">
        <f>IF(B41+E41=0,0,B41+E41)</f>
        <v>130</v>
      </c>
      <c r="I41" s="127">
        <f>IF(H41=0,"",(H41/$H$44))</f>
        <v>0.12252591894439209</v>
      </c>
      <c r="J41" s="128">
        <f>IF((D41*B41)+(G41*E41)="",0,IF(H41=0,0,((D41*B41)+(G41*E41))/H41))</f>
        <v>12.597307692307693</v>
      </c>
    </row>
    <row r="42" spans="1:13" s="216" customFormat="1" x14ac:dyDescent="0.25">
      <c r="A42" s="21" t="s">
        <v>145</v>
      </c>
      <c r="B42" s="20">
        <v>12</v>
      </c>
      <c r="C42" s="140">
        <f>IF(B42="","",(B42/$B$44))</f>
        <v>2.8169014084507043E-2</v>
      </c>
      <c r="D42" s="22">
        <v>16.149999999999999</v>
      </c>
      <c r="E42" s="6">
        <v>333</v>
      </c>
      <c r="F42" s="125">
        <f>IF(E42="","",(E42/$E$44))</f>
        <v>0.52440944881889762</v>
      </c>
      <c r="G42" s="9">
        <v>13.69</v>
      </c>
      <c r="H42" s="126">
        <f>IF(B42+E42=0,0,B42+E42)</f>
        <v>345</v>
      </c>
      <c r="I42" s="127">
        <f>IF(H42=0,"",(H42/$H$44))</f>
        <v>0.32516493873704055</v>
      </c>
      <c r="J42" s="128">
        <f>IF((D42*B42)+(G42*E42)="",0,IF(H42=0,0,((D42*B42)+(G42*E42))/H42))</f>
        <v>13.775565217391303</v>
      </c>
    </row>
    <row r="43" spans="1:13" s="216" customFormat="1" ht="13.8" thickBot="1" x14ac:dyDescent="0.3">
      <c r="A43" s="21"/>
      <c r="B43" s="20"/>
      <c r="C43" s="140" t="str">
        <f>IF(B43="","",(B43/$B$44))</f>
        <v/>
      </c>
      <c r="D43" s="22"/>
      <c r="E43" s="16"/>
      <c r="F43" s="192" t="str">
        <f>IF(E43="","",(E43/$E$44))</f>
        <v/>
      </c>
      <c r="G43" s="17"/>
      <c r="H43" s="193">
        <f>IF(B43+E43=0,0,B43+E43)</f>
        <v>0</v>
      </c>
      <c r="I43" s="194" t="str">
        <f>IF(H43=0,"",(H43/$H$44))</f>
        <v/>
      </c>
      <c r="J43" s="195">
        <f>IF((D43*B43)+(G43*E43)="",0,IF(H43=0,0,((D43*B43)+(G43*E43))/H43))</f>
        <v>0</v>
      </c>
    </row>
    <row r="44" spans="1:13" s="216" customFormat="1" ht="13.8" thickBot="1" x14ac:dyDescent="0.3">
      <c r="A44" s="134" t="s">
        <v>8</v>
      </c>
      <c r="B44" s="135">
        <f>SUM(B39:B43)</f>
        <v>426</v>
      </c>
      <c r="C44" s="136">
        <f>SUM(C39:C43)</f>
        <v>0.99999999999999989</v>
      </c>
      <c r="D44" s="137">
        <f>((B39*D39)+(B40*D40)+(B41*D41)+(B42*D42)+(B43*D43))/B44</f>
        <v>11.255751173708919</v>
      </c>
      <c r="E44" s="206">
        <f>SUM(E39:E43)</f>
        <v>635</v>
      </c>
      <c r="F44" s="207">
        <f>SUM(F39:F43)</f>
        <v>1</v>
      </c>
      <c r="G44" s="208">
        <f>((E39*G39)+(E40*G40)+(E41*G41)+(E42*G42)+(E43*G43))/E44</f>
        <v>13.466330708661415</v>
      </c>
      <c r="H44" s="209">
        <f>SUM(H39:H43)</f>
        <v>1061</v>
      </c>
      <c r="I44" s="210">
        <f>SUM(I39:I43)</f>
        <v>1</v>
      </c>
      <c r="J44" s="211">
        <f>((H39*J39)+(H40*J40)+(H41*J41)+(H42*J42)+(H43*J43))/H44</f>
        <v>12.578765315739867</v>
      </c>
    </row>
    <row r="49" spans="1:12" s="216" customFormat="1" ht="17.399999999999999" x14ac:dyDescent="0.25">
      <c r="A49" s="291" t="s">
        <v>12</v>
      </c>
      <c r="B49" s="291"/>
      <c r="C49" s="291"/>
      <c r="D49" s="291"/>
      <c r="E49" s="291"/>
      <c r="F49" s="291"/>
      <c r="G49" s="291"/>
      <c r="H49" s="291"/>
      <c r="I49" s="291"/>
      <c r="J49" s="291"/>
    </row>
    <row r="50" spans="1:12" s="216" customFormat="1" ht="13.8" thickBot="1" x14ac:dyDescent="0.3">
      <c r="B50" s="224"/>
      <c r="C50" s="224"/>
      <c r="D50" s="224"/>
      <c r="E50" s="224"/>
      <c r="F50" s="224"/>
      <c r="G50" s="224"/>
      <c r="H50" s="224"/>
      <c r="I50" s="224"/>
      <c r="J50" s="224"/>
    </row>
    <row r="51" spans="1:12" s="216" customFormat="1" ht="18" x14ac:dyDescent="0.35">
      <c r="A51" s="237"/>
      <c r="B51" s="292" t="s">
        <v>0</v>
      </c>
      <c r="C51" s="293"/>
      <c r="D51" s="293"/>
      <c r="E51" s="294" t="s">
        <v>1</v>
      </c>
      <c r="F51" s="295"/>
      <c r="G51" s="296"/>
      <c r="H51" s="297" t="s">
        <v>2</v>
      </c>
      <c r="I51" s="297"/>
      <c r="J51" s="298"/>
    </row>
    <row r="52" spans="1:12" s="216" customFormat="1" ht="18.600000000000001" thickBot="1" x14ac:dyDescent="0.4">
      <c r="A52" s="238"/>
      <c r="B52" s="108" t="s">
        <v>3</v>
      </c>
      <c r="C52" s="109" t="s">
        <v>4</v>
      </c>
      <c r="D52" s="110" t="s">
        <v>5</v>
      </c>
      <c r="E52" s="111" t="s">
        <v>3</v>
      </c>
      <c r="F52" s="112" t="s">
        <v>4</v>
      </c>
      <c r="G52" s="113" t="s">
        <v>5</v>
      </c>
      <c r="H52" s="114" t="s">
        <v>3</v>
      </c>
      <c r="I52" s="115" t="s">
        <v>4</v>
      </c>
      <c r="J52" s="116" t="s">
        <v>5</v>
      </c>
    </row>
    <row r="53" spans="1:12" s="216" customFormat="1" ht="13.8" thickBot="1" x14ac:dyDescent="0.25">
      <c r="A53" s="285"/>
      <c r="B53" s="286"/>
      <c r="C53" s="286"/>
      <c r="D53" s="117"/>
      <c r="E53" s="118"/>
      <c r="F53" s="118"/>
      <c r="G53" s="118"/>
      <c r="H53" s="119"/>
      <c r="I53" s="119"/>
      <c r="J53" s="120"/>
    </row>
    <row r="54" spans="1:12" s="216" customFormat="1" x14ac:dyDescent="0.25">
      <c r="A54" s="25" t="s">
        <v>137</v>
      </c>
      <c r="B54" s="184">
        <v>29</v>
      </c>
      <c r="C54" s="185">
        <f t="shared" ref="C54:C66" si="9">IF(B54="","",(B54/$B$67))</f>
        <v>0.59183673469387754</v>
      </c>
      <c r="D54" s="151">
        <v>15.27</v>
      </c>
      <c r="E54" s="152">
        <v>8</v>
      </c>
      <c r="F54" s="186">
        <f t="shared" ref="F54:F66" si="10">IF(E54="","",(E54/$E$67))</f>
        <v>0.36363636363636365</v>
      </c>
      <c r="G54" s="155">
        <v>16.25</v>
      </c>
      <c r="H54" s="187">
        <f t="shared" ref="H54:H66" si="11">IF(B54+E54=0,0,B54+E54)</f>
        <v>37</v>
      </c>
      <c r="I54" s="188">
        <f t="shared" ref="I54:I66" si="12">IF(H54=0,"",(H54/$H$67))</f>
        <v>0.52112676056338025</v>
      </c>
      <c r="J54" s="189">
        <f t="shared" ref="J54:J66" si="13">IF((D54*B54)+(G54*E54)="",0,IF(H54=0,0,((D54*B54)+(G54*E54))/H54))</f>
        <v>15.481891891891889</v>
      </c>
    </row>
    <row r="55" spans="1:12" s="216" customFormat="1" x14ac:dyDescent="0.25">
      <c r="A55" s="21" t="s">
        <v>136</v>
      </c>
      <c r="B55" s="2">
        <v>20</v>
      </c>
      <c r="C55" s="124">
        <f t="shared" si="9"/>
        <v>0.40816326530612246</v>
      </c>
      <c r="D55" s="5">
        <v>15.1</v>
      </c>
      <c r="E55" s="6">
        <v>14</v>
      </c>
      <c r="F55" s="125">
        <f t="shared" si="10"/>
        <v>0.63636363636363635</v>
      </c>
      <c r="G55" s="9">
        <v>15.07</v>
      </c>
      <c r="H55" s="126">
        <f t="shared" si="11"/>
        <v>34</v>
      </c>
      <c r="I55" s="127">
        <f t="shared" si="12"/>
        <v>0.47887323943661969</v>
      </c>
      <c r="J55" s="128">
        <f t="shared" si="13"/>
        <v>15.08764705882353</v>
      </c>
    </row>
    <row r="56" spans="1:12" s="216" customFormat="1" x14ac:dyDescent="0.25">
      <c r="A56" s="21"/>
      <c r="B56" s="2"/>
      <c r="C56" s="124" t="str">
        <f t="shared" si="9"/>
        <v/>
      </c>
      <c r="D56" s="5"/>
      <c r="E56" s="6"/>
      <c r="F56" s="125" t="str">
        <f t="shared" si="10"/>
        <v/>
      </c>
      <c r="G56" s="9"/>
      <c r="H56" s="126">
        <f t="shared" si="11"/>
        <v>0</v>
      </c>
      <c r="I56" s="127" t="str">
        <f t="shared" si="12"/>
        <v/>
      </c>
      <c r="J56" s="128">
        <f t="shared" si="13"/>
        <v>0</v>
      </c>
    </row>
    <row r="57" spans="1:12" s="216" customFormat="1" x14ac:dyDescent="0.25">
      <c r="A57" s="21"/>
      <c r="B57" s="2"/>
      <c r="C57" s="124" t="str">
        <f t="shared" si="9"/>
        <v/>
      </c>
      <c r="D57" s="5"/>
      <c r="E57" s="6"/>
      <c r="F57" s="125" t="str">
        <f t="shared" si="10"/>
        <v/>
      </c>
      <c r="G57" s="9"/>
      <c r="H57" s="126">
        <f t="shared" si="11"/>
        <v>0</v>
      </c>
      <c r="I57" s="127" t="str">
        <f t="shared" si="12"/>
        <v/>
      </c>
      <c r="J57" s="128">
        <f t="shared" si="13"/>
        <v>0</v>
      </c>
    </row>
    <row r="58" spans="1:12" s="216" customFormat="1" x14ac:dyDescent="0.25">
      <c r="A58" s="21"/>
      <c r="B58" s="2"/>
      <c r="C58" s="124" t="str">
        <f t="shared" si="9"/>
        <v/>
      </c>
      <c r="D58" s="5"/>
      <c r="E58" s="6"/>
      <c r="F58" s="125" t="str">
        <f t="shared" si="10"/>
        <v/>
      </c>
      <c r="G58" s="9"/>
      <c r="H58" s="126">
        <f t="shared" si="11"/>
        <v>0</v>
      </c>
      <c r="I58" s="127" t="str">
        <f t="shared" si="12"/>
        <v/>
      </c>
      <c r="J58" s="128">
        <f t="shared" si="13"/>
        <v>0</v>
      </c>
    </row>
    <row r="59" spans="1:12" s="216" customFormat="1" x14ac:dyDescent="0.25">
      <c r="A59" s="21"/>
      <c r="B59" s="2"/>
      <c r="C59" s="124" t="str">
        <f t="shared" si="9"/>
        <v/>
      </c>
      <c r="D59" s="5"/>
      <c r="E59" s="6"/>
      <c r="F59" s="125" t="str">
        <f t="shared" si="10"/>
        <v/>
      </c>
      <c r="G59" s="9"/>
      <c r="H59" s="126">
        <f t="shared" si="11"/>
        <v>0</v>
      </c>
      <c r="I59" s="127" t="str">
        <f t="shared" si="12"/>
        <v/>
      </c>
      <c r="J59" s="128">
        <f t="shared" si="13"/>
        <v>0</v>
      </c>
    </row>
    <row r="60" spans="1:12" s="216" customFormat="1" x14ac:dyDescent="0.25">
      <c r="A60" s="21"/>
      <c r="B60" s="2"/>
      <c r="C60" s="124" t="str">
        <f t="shared" si="9"/>
        <v/>
      </c>
      <c r="D60" s="5"/>
      <c r="E60" s="6"/>
      <c r="F60" s="125" t="str">
        <f t="shared" si="10"/>
        <v/>
      </c>
      <c r="G60" s="9"/>
      <c r="H60" s="126">
        <f t="shared" si="11"/>
        <v>0</v>
      </c>
      <c r="I60" s="127" t="str">
        <f t="shared" si="12"/>
        <v/>
      </c>
      <c r="J60" s="128">
        <f t="shared" si="13"/>
        <v>0</v>
      </c>
      <c r="L60" s="245"/>
    </row>
    <row r="61" spans="1:12" s="216" customFormat="1" x14ac:dyDescent="0.25">
      <c r="A61" s="21"/>
      <c r="B61" s="2"/>
      <c r="C61" s="124" t="str">
        <f t="shared" si="9"/>
        <v/>
      </c>
      <c r="D61" s="5"/>
      <c r="E61" s="6"/>
      <c r="F61" s="125" t="str">
        <f t="shared" si="10"/>
        <v/>
      </c>
      <c r="G61" s="9"/>
      <c r="H61" s="126">
        <f t="shared" si="11"/>
        <v>0</v>
      </c>
      <c r="I61" s="127" t="str">
        <f t="shared" si="12"/>
        <v/>
      </c>
      <c r="J61" s="128">
        <f t="shared" si="13"/>
        <v>0</v>
      </c>
    </row>
    <row r="62" spans="1:12" s="216" customFormat="1" x14ac:dyDescent="0.25">
      <c r="A62" s="21"/>
      <c r="B62" s="2"/>
      <c r="C62" s="124" t="str">
        <f t="shared" si="9"/>
        <v/>
      </c>
      <c r="D62" s="5"/>
      <c r="E62" s="6"/>
      <c r="F62" s="125" t="str">
        <f t="shared" si="10"/>
        <v/>
      </c>
      <c r="G62" s="9"/>
      <c r="H62" s="126">
        <f t="shared" si="11"/>
        <v>0</v>
      </c>
      <c r="I62" s="127" t="str">
        <f t="shared" si="12"/>
        <v/>
      </c>
      <c r="J62" s="128">
        <f t="shared" si="13"/>
        <v>0</v>
      </c>
    </row>
    <row r="63" spans="1:12" s="216" customFormat="1" x14ac:dyDescent="0.25">
      <c r="A63" s="12"/>
      <c r="B63" s="2"/>
      <c r="C63" s="124" t="str">
        <f t="shared" si="9"/>
        <v/>
      </c>
      <c r="D63" s="5"/>
      <c r="E63" s="6"/>
      <c r="F63" s="125" t="str">
        <f t="shared" si="10"/>
        <v/>
      </c>
      <c r="G63" s="9"/>
      <c r="H63" s="126">
        <f t="shared" si="11"/>
        <v>0</v>
      </c>
      <c r="I63" s="127" t="str">
        <f t="shared" si="12"/>
        <v/>
      </c>
      <c r="J63" s="128">
        <f t="shared" si="13"/>
        <v>0</v>
      </c>
    </row>
    <row r="64" spans="1:12" s="216" customFormat="1" x14ac:dyDescent="0.25">
      <c r="A64" s="12"/>
      <c r="B64" s="2"/>
      <c r="C64" s="124" t="str">
        <f t="shared" si="9"/>
        <v/>
      </c>
      <c r="D64" s="5"/>
      <c r="E64" s="6"/>
      <c r="F64" s="125" t="str">
        <f t="shared" si="10"/>
        <v/>
      </c>
      <c r="G64" s="9"/>
      <c r="H64" s="126">
        <f t="shared" si="11"/>
        <v>0</v>
      </c>
      <c r="I64" s="127" t="str">
        <f t="shared" si="12"/>
        <v/>
      </c>
      <c r="J64" s="128">
        <f t="shared" si="13"/>
        <v>0</v>
      </c>
    </row>
    <row r="65" spans="1:10" s="216" customFormat="1" x14ac:dyDescent="0.25">
      <c r="A65" s="12"/>
      <c r="B65" s="2"/>
      <c r="C65" s="124" t="str">
        <f t="shared" si="9"/>
        <v/>
      </c>
      <c r="D65" s="5"/>
      <c r="E65" s="6"/>
      <c r="F65" s="125" t="str">
        <f t="shared" si="10"/>
        <v/>
      </c>
      <c r="G65" s="9"/>
      <c r="H65" s="126">
        <f t="shared" si="11"/>
        <v>0</v>
      </c>
      <c r="I65" s="127" t="str">
        <f t="shared" si="12"/>
        <v/>
      </c>
      <c r="J65" s="128">
        <f t="shared" si="13"/>
        <v>0</v>
      </c>
    </row>
    <row r="66" spans="1:10" s="216" customFormat="1" ht="13.8" thickBot="1" x14ac:dyDescent="0.3">
      <c r="A66" s="14"/>
      <c r="B66" s="3"/>
      <c r="C66" s="130" t="str">
        <f t="shared" si="9"/>
        <v/>
      </c>
      <c r="D66" s="7"/>
      <c r="E66" s="8"/>
      <c r="F66" s="131" t="str">
        <f t="shared" si="10"/>
        <v/>
      </c>
      <c r="G66" s="10"/>
      <c r="H66" s="141">
        <f t="shared" si="11"/>
        <v>0</v>
      </c>
      <c r="I66" s="132" t="str">
        <f t="shared" si="12"/>
        <v/>
      </c>
      <c r="J66" s="133">
        <f t="shared" si="13"/>
        <v>0</v>
      </c>
    </row>
    <row r="67" spans="1:10" s="216" customFormat="1" ht="13.8" thickBot="1" x14ac:dyDescent="0.3">
      <c r="A67" s="134" t="s">
        <v>103</v>
      </c>
      <c r="B67" s="135">
        <f>SUM(B54:B66)</f>
        <v>49</v>
      </c>
      <c r="C67" s="136">
        <f>SUM(C54:C66)</f>
        <v>1</v>
      </c>
      <c r="D67" s="137">
        <f>((B54*D54)+(B55*D55)+(B56*D56)+(B57*D57)+(B58*D58)+(B59*D59)+(B60*D60)+(B61*D61)+(B62*D62)+(B63*D63)+(B64*D64)+(B65*D65)+(B66*D66))/B67</f>
        <v>15.200612244897957</v>
      </c>
      <c r="E67" s="206">
        <f>SUM(E54:E66)</f>
        <v>22</v>
      </c>
      <c r="F67" s="207">
        <f>SUM(F54:F66)</f>
        <v>1</v>
      </c>
      <c r="G67" s="208">
        <f>((E54*G54)+(E55*G55)+(E56*G56)+(E57*G57)+(E58*G58)+(E59*G59)+(E60*G60)+(E61*G61)+(E62*G62)+(E63*G63)+(E64*G64)+(E65*G65)+(E66*G66))/E67</f>
        <v>15.49909090909091</v>
      </c>
      <c r="H67" s="209">
        <f>SUM(H54:H66)</f>
        <v>71</v>
      </c>
      <c r="I67" s="210">
        <f>SUM(I54:I66)</f>
        <v>1</v>
      </c>
      <c r="J67" s="211">
        <f>((H54*J54)+(H55*J55)+(H56*J56)+(H57*J57)+(H58*J58)+(H59*J59)+(H60*J60)+(H61*J61)+(H62*J62)+(H63*J63)+(H64*J64)+(H65*J65)+(H66*J66))/H67</f>
        <v>15.293098591549295</v>
      </c>
    </row>
  </sheetData>
  <sheetProtection password="DAB1" sheet="1" objects="1" scenarios="1" selectLockedCells="1"/>
  <mergeCells count="14">
    <mergeCell ref="A1:J1"/>
    <mergeCell ref="A38:C38"/>
    <mergeCell ref="B3:D3"/>
    <mergeCell ref="E3:G3"/>
    <mergeCell ref="H3:J3"/>
    <mergeCell ref="A5:B5"/>
    <mergeCell ref="B36:D36"/>
    <mergeCell ref="E36:G36"/>
    <mergeCell ref="H36:J36"/>
    <mergeCell ref="B51:D51"/>
    <mergeCell ref="E51:G51"/>
    <mergeCell ref="H51:J51"/>
    <mergeCell ref="A53:C53"/>
    <mergeCell ref="A49:J4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16"/>
  <sheetViews>
    <sheetView workbookViewId="0">
      <selection activeCell="H20" sqref="H20"/>
    </sheetView>
  </sheetViews>
  <sheetFormatPr baseColWidth="10" defaultRowHeight="13.2" x14ac:dyDescent="0.25"/>
  <sheetData>
    <row r="1" spans="1:10" ht="17.399999999999999" x14ac:dyDescent="0.25">
      <c r="A1" s="291" t="s">
        <v>105</v>
      </c>
      <c r="B1" s="291"/>
      <c r="C1" s="291"/>
      <c r="D1" s="291"/>
      <c r="E1" s="291"/>
      <c r="F1" s="291"/>
      <c r="G1" s="291"/>
      <c r="H1" s="291"/>
      <c r="I1" s="291"/>
      <c r="J1" s="291"/>
    </row>
    <row r="2" spans="1:10" x14ac:dyDescent="0.25">
      <c r="A2" s="244"/>
      <c r="B2" s="244"/>
      <c r="C2" s="244"/>
      <c r="D2" s="244"/>
      <c r="E2" s="244"/>
      <c r="F2" s="244"/>
      <c r="G2" s="244"/>
      <c r="H2" s="244"/>
      <c r="I2" s="244"/>
      <c r="J2" s="244"/>
    </row>
    <row r="3" spans="1:10" ht="13.8" thickBot="1" x14ac:dyDescent="0.3">
      <c r="A3" s="244"/>
      <c r="B3" s="244"/>
      <c r="C3" s="244"/>
      <c r="D3" s="244"/>
      <c r="E3" s="244"/>
      <c r="F3" s="244"/>
      <c r="G3" s="244"/>
      <c r="H3" s="244"/>
      <c r="I3" s="244"/>
      <c r="J3" s="244"/>
    </row>
    <row r="4" spans="1:10" ht="18" x14ac:dyDescent="0.35">
      <c r="A4" s="237"/>
      <c r="B4" s="292" t="s">
        <v>0</v>
      </c>
      <c r="C4" s="293"/>
      <c r="D4" s="293"/>
      <c r="E4" s="294" t="s">
        <v>1</v>
      </c>
      <c r="F4" s="295"/>
      <c r="G4" s="296"/>
      <c r="H4" s="297" t="s">
        <v>2</v>
      </c>
      <c r="I4" s="297"/>
      <c r="J4" s="298"/>
    </row>
    <row r="5" spans="1:10" ht="18.600000000000001" thickBot="1" x14ac:dyDescent="0.4">
      <c r="A5" s="238"/>
      <c r="B5" s="108" t="s">
        <v>3</v>
      </c>
      <c r="C5" s="109" t="s">
        <v>4</v>
      </c>
      <c r="D5" s="110" t="s">
        <v>5</v>
      </c>
      <c r="E5" s="111" t="s">
        <v>3</v>
      </c>
      <c r="F5" s="112" t="s">
        <v>4</v>
      </c>
      <c r="G5" s="113" t="s">
        <v>5</v>
      </c>
      <c r="H5" s="114" t="s">
        <v>3</v>
      </c>
      <c r="I5" s="115" t="s">
        <v>4</v>
      </c>
      <c r="J5" s="116" t="s">
        <v>5</v>
      </c>
    </row>
    <row r="6" spans="1:10" ht="13.8" thickBot="1" x14ac:dyDescent="0.25">
      <c r="A6" s="285" t="s">
        <v>11</v>
      </c>
      <c r="B6" s="286"/>
      <c r="C6" s="286"/>
      <c r="D6" s="139"/>
      <c r="E6" s="202"/>
      <c r="F6" s="203"/>
      <c r="G6" s="203"/>
      <c r="H6" s="204"/>
      <c r="I6" s="204"/>
      <c r="J6" s="205"/>
    </row>
    <row r="7" spans="1:10" x14ac:dyDescent="0.25">
      <c r="A7" s="103" t="s">
        <v>97</v>
      </c>
      <c r="B7" s="18">
        <v>8</v>
      </c>
      <c r="C7" s="122">
        <f>IF(B7="","",(B7/$B$12))</f>
        <v>0.38095238095238093</v>
      </c>
      <c r="D7" s="19">
        <v>6.5</v>
      </c>
      <c r="E7" s="6">
        <v>3</v>
      </c>
      <c r="F7" s="125">
        <f>IF(E7="","",(E7/$E$12))</f>
        <v>0.23076923076923078</v>
      </c>
      <c r="G7" s="9">
        <v>4</v>
      </c>
      <c r="H7" s="126">
        <f>IF(B7+E7=0,0,B7+E7)</f>
        <v>11</v>
      </c>
      <c r="I7" s="127">
        <f>IF(H7=0,"",(H7/$H$12))</f>
        <v>0.3235294117647059</v>
      </c>
      <c r="J7" s="128">
        <f>IF((D7*B7)+(G7*E7)="",0,IF(H7=0,0,((D7*B7)+(G7*E7))/H7))</f>
        <v>5.8181818181818183</v>
      </c>
    </row>
    <row r="8" spans="1:10" x14ac:dyDescent="0.25">
      <c r="A8" s="103" t="s">
        <v>98</v>
      </c>
      <c r="B8" s="20">
        <v>4</v>
      </c>
      <c r="C8" s="140">
        <f>IF(B8="","",(B8/$B$12))</f>
        <v>0.19047619047619047</v>
      </c>
      <c r="D8" s="22">
        <v>14</v>
      </c>
      <c r="E8" s="6">
        <v>1</v>
      </c>
      <c r="F8" s="125">
        <f>IF(E8="","",(E8/$E$12))</f>
        <v>7.6923076923076927E-2</v>
      </c>
      <c r="G8" s="9">
        <v>15</v>
      </c>
      <c r="H8" s="126">
        <f>IF(B8+E8=0,0,B8+E8)</f>
        <v>5</v>
      </c>
      <c r="I8" s="127">
        <f>IF(H8=0,"",(H8/$H$12))</f>
        <v>0.14705882352941177</v>
      </c>
      <c r="J8" s="128">
        <f>IF((D8*B8)+(G8*E8)="",0,IF(H8=0,0,((D8*B8)+(G8*E8))/H8))</f>
        <v>14.2</v>
      </c>
    </row>
    <row r="9" spans="1:10" x14ac:dyDescent="0.25">
      <c r="A9" s="103" t="s">
        <v>99</v>
      </c>
      <c r="B9" s="20">
        <v>8</v>
      </c>
      <c r="C9" s="140">
        <f>IF(B9="","",(B9/$B$12))</f>
        <v>0.38095238095238093</v>
      </c>
      <c r="D9" s="22">
        <v>6.63</v>
      </c>
      <c r="E9" s="6">
        <v>2</v>
      </c>
      <c r="F9" s="125">
        <f>IF(E9="","",(E9/$E$12))</f>
        <v>0.15384615384615385</v>
      </c>
      <c r="G9" s="9">
        <v>6.5</v>
      </c>
      <c r="H9" s="126">
        <f>IF(B9+E9=0,0,B9+E9)</f>
        <v>10</v>
      </c>
      <c r="I9" s="127">
        <f>IF(H9=0,"",(H9/$H$12))</f>
        <v>0.29411764705882354</v>
      </c>
      <c r="J9" s="128">
        <f>IF((D9*B9)+(G9*E9)="",0,IF(H9=0,0,((D9*B9)+(G9*E9))/H9))</f>
        <v>6.6039999999999992</v>
      </c>
    </row>
    <row r="10" spans="1:10" x14ac:dyDescent="0.25">
      <c r="A10" s="21" t="s">
        <v>123</v>
      </c>
      <c r="B10" s="20">
        <v>1</v>
      </c>
      <c r="C10" s="140">
        <f>IF(B10="","",(B10/$B$12))</f>
        <v>4.7619047619047616E-2</v>
      </c>
      <c r="D10" s="22">
        <v>18</v>
      </c>
      <c r="E10" s="6">
        <v>7</v>
      </c>
      <c r="F10" s="125">
        <f>IF(E10="","",(E10/$E$12))</f>
        <v>0.53846153846153844</v>
      </c>
      <c r="G10" s="9">
        <v>13.14</v>
      </c>
      <c r="H10" s="126">
        <f>IF(B10+E10=0,0,B10+E10)</f>
        <v>8</v>
      </c>
      <c r="I10" s="127">
        <f>IF(H10=0,"",(H10/$H$12))</f>
        <v>0.23529411764705882</v>
      </c>
      <c r="J10" s="128">
        <f>IF((D10*B10)+(G10*E10)="",0,IF(H10=0,0,((D10*B10)+(G10*E10))/H10))</f>
        <v>13.7475</v>
      </c>
    </row>
    <row r="11" spans="1:10" ht="13.8" thickBot="1" x14ac:dyDescent="0.3">
      <c r="B11" s="20"/>
      <c r="C11" s="140" t="str">
        <f>IF(B11="","",(B11/$B$12))</f>
        <v/>
      </c>
      <c r="D11" s="22"/>
      <c r="E11" s="16"/>
      <c r="F11" s="192" t="str">
        <f>IF(E11="","",(E11/$E$12))</f>
        <v/>
      </c>
      <c r="G11" s="17"/>
      <c r="H11" s="193">
        <f>IF(B11+E11=0,0,B11+E11)</f>
        <v>0</v>
      </c>
      <c r="I11" s="194" t="str">
        <f>IF(H11=0,"",(H11/$H$12))</f>
        <v/>
      </c>
      <c r="J11" s="195">
        <f>IF((D11*B11)+(G11*E11)="",0,IF(H11=0,0,((D11*B11)+(G11*E11))/H11))</f>
        <v>0</v>
      </c>
    </row>
    <row r="12" spans="1:10" ht="13.8" thickBot="1" x14ac:dyDescent="0.3">
      <c r="A12" s="134" t="s">
        <v>8</v>
      </c>
      <c r="B12" s="135">
        <f>SUM(B7:B11)</f>
        <v>21</v>
      </c>
      <c r="C12" s="136">
        <f>SUM(C7:C11)</f>
        <v>1</v>
      </c>
      <c r="D12" s="137">
        <f>((B7*D7)+(B8*D8)+(B9*D9)+(B10*D10)+(B11*D11))/B12</f>
        <v>8.5257142857142849</v>
      </c>
      <c r="E12" s="206">
        <f>SUM(E7:E11)</f>
        <v>13</v>
      </c>
      <c r="F12" s="207">
        <f>SUM(F7:F11)</f>
        <v>1</v>
      </c>
      <c r="G12" s="208">
        <f>((E7*G7)+(E8*G8)+(E9*G9)+(E10*G10)+(E11*G11))/E12</f>
        <v>10.152307692307694</v>
      </c>
      <c r="H12" s="209">
        <f>SUM(H7:H11)</f>
        <v>34</v>
      </c>
      <c r="I12" s="210">
        <f>SUM(I7:I11)</f>
        <v>1</v>
      </c>
      <c r="J12" s="211">
        <f>((H7*J7)+(H8*J8)+(H9*J9)+(H10*J10)+(H11*J11))/H12</f>
        <v>9.1476470588235284</v>
      </c>
    </row>
    <row r="13" spans="1:10" ht="13.8" thickBot="1" x14ac:dyDescent="0.3"/>
    <row r="14" spans="1:10" ht="13.8" thickBot="1" x14ac:dyDescent="0.3">
      <c r="A14" s="269" t="s">
        <v>131</v>
      </c>
      <c r="B14" s="270" t="s">
        <v>0</v>
      </c>
      <c r="C14" s="271" t="s">
        <v>1</v>
      </c>
      <c r="D14" s="271" t="s">
        <v>127</v>
      </c>
      <c r="E14" s="279" t="s">
        <v>140</v>
      </c>
      <c r="F14" s="280"/>
    </row>
    <row r="15" spans="1:10" x14ac:dyDescent="0.25">
      <c r="A15" s="272" t="s">
        <v>138</v>
      </c>
      <c r="B15" s="273">
        <v>10</v>
      </c>
      <c r="C15" s="274">
        <v>4</v>
      </c>
      <c r="D15" s="274">
        <v>14</v>
      </c>
      <c r="E15" s="281">
        <v>0.218</v>
      </c>
      <c r="F15" s="282"/>
    </row>
    <row r="16" spans="1:10" ht="13.8" thickBot="1" x14ac:dyDescent="0.3">
      <c r="A16" s="275" t="s">
        <v>139</v>
      </c>
      <c r="B16" s="276">
        <v>0</v>
      </c>
      <c r="C16" s="277">
        <v>0</v>
      </c>
      <c r="D16" s="277">
        <v>0</v>
      </c>
      <c r="E16" s="283"/>
      <c r="F16" s="284"/>
    </row>
  </sheetData>
  <mergeCells count="8">
    <mergeCell ref="E14:F14"/>
    <mergeCell ref="E15:F15"/>
    <mergeCell ref="E16:F16"/>
    <mergeCell ref="A1:J1"/>
    <mergeCell ref="B4:D4"/>
    <mergeCell ref="E4:G4"/>
    <mergeCell ref="H4:J4"/>
    <mergeCell ref="A6:C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40"/>
  <sheetViews>
    <sheetView tabSelected="1" workbookViewId="0">
      <selection activeCell="F43" sqref="F43"/>
    </sheetView>
  </sheetViews>
  <sheetFormatPr baseColWidth="10" defaultColWidth="11.44140625" defaultRowHeight="13.2" x14ac:dyDescent="0.25"/>
  <cols>
    <col min="1" max="1" width="24" style="246" customWidth="1"/>
    <col min="2" max="16384" width="11.44140625" style="244"/>
  </cols>
  <sheetData>
    <row r="1" spans="1:7" s="216" customFormat="1" ht="13.5" customHeight="1" x14ac:dyDescent="0.25">
      <c r="A1" s="291" t="s">
        <v>81</v>
      </c>
      <c r="B1" s="291"/>
      <c r="C1" s="291"/>
      <c r="D1" s="291"/>
      <c r="E1" s="291"/>
      <c r="F1" s="291"/>
      <c r="G1" s="291"/>
    </row>
    <row r="2" spans="1:7" ht="13.8" thickBot="1" x14ac:dyDescent="0.3"/>
    <row r="3" spans="1:7" x14ac:dyDescent="0.25">
      <c r="A3" s="142" t="s">
        <v>87</v>
      </c>
      <c r="B3" s="303" t="s">
        <v>0</v>
      </c>
      <c r="C3" s="304"/>
      <c r="D3" s="305" t="s">
        <v>1</v>
      </c>
      <c r="E3" s="307"/>
      <c r="F3" s="308" t="s">
        <v>2</v>
      </c>
      <c r="G3" s="309"/>
    </row>
    <row r="4" spans="1:7" ht="13.8" thickBot="1" x14ac:dyDescent="0.25">
      <c r="A4" s="143"/>
      <c r="B4" s="29" t="s">
        <v>3</v>
      </c>
      <c r="C4" s="31" t="s">
        <v>5</v>
      </c>
      <c r="D4" s="32" t="s">
        <v>3</v>
      </c>
      <c r="E4" s="34" t="s">
        <v>5</v>
      </c>
      <c r="F4" s="35" t="s">
        <v>3</v>
      </c>
      <c r="G4" s="37" t="s">
        <v>5</v>
      </c>
    </row>
    <row r="5" spans="1:7" ht="13.8" thickBot="1" x14ac:dyDescent="0.25">
      <c r="A5" s="150" t="s">
        <v>66</v>
      </c>
      <c r="B5" s="144"/>
      <c r="C5" s="38"/>
      <c r="D5" s="39"/>
      <c r="E5" s="39"/>
      <c r="F5" s="40"/>
      <c r="G5" s="41"/>
    </row>
    <row r="6" spans="1:7" ht="13.8" thickBot="1" x14ac:dyDescent="0.3">
      <c r="A6" s="249" t="s">
        <v>78</v>
      </c>
      <c r="B6" s="3">
        <v>62</v>
      </c>
      <c r="C6" s="7">
        <v>19.28</v>
      </c>
      <c r="D6" s="8">
        <v>28</v>
      </c>
      <c r="E6" s="10">
        <v>19.78</v>
      </c>
      <c r="F6" s="59">
        <f>IF(B6+D6=0,0,B6+D6)</f>
        <v>90</v>
      </c>
      <c r="G6" s="61">
        <f>IF((C6*B6)+(E6*D6)="",0,IF(F6=0,0,((C6*B6)+(E6*D6))/F6))</f>
        <v>19.43555555555556</v>
      </c>
    </row>
    <row r="7" spans="1:7" x14ac:dyDescent="0.25">
      <c r="A7" s="146"/>
      <c r="B7" s="147"/>
      <c r="C7" s="4"/>
      <c r="D7" s="148"/>
      <c r="E7" s="149"/>
      <c r="F7" s="247"/>
      <c r="G7" s="248"/>
    </row>
    <row r="9" spans="1:7" ht="13.8" thickBot="1" x14ac:dyDescent="0.3"/>
    <row r="10" spans="1:7" x14ac:dyDescent="0.25">
      <c r="A10" s="142" t="s">
        <v>79</v>
      </c>
      <c r="B10" s="303" t="s">
        <v>0</v>
      </c>
      <c r="C10" s="304"/>
      <c r="D10" s="305" t="s">
        <v>1</v>
      </c>
      <c r="E10" s="307"/>
      <c r="F10" s="308" t="s">
        <v>2</v>
      </c>
      <c r="G10" s="309"/>
    </row>
    <row r="11" spans="1:7" ht="13.8" thickBot="1" x14ac:dyDescent="0.25">
      <c r="A11" s="143"/>
      <c r="B11" s="29" t="s">
        <v>3</v>
      </c>
      <c r="C11" s="31" t="s">
        <v>5</v>
      </c>
      <c r="D11" s="32" t="s">
        <v>3</v>
      </c>
      <c r="E11" s="34" t="s">
        <v>5</v>
      </c>
      <c r="F11" s="35" t="s">
        <v>3</v>
      </c>
      <c r="G11" s="37" t="s">
        <v>5</v>
      </c>
    </row>
    <row r="12" spans="1:7" ht="13.8" thickBot="1" x14ac:dyDescent="0.25">
      <c r="A12" s="150" t="s">
        <v>66</v>
      </c>
      <c r="B12" s="144"/>
      <c r="C12" s="38"/>
      <c r="D12" s="39"/>
      <c r="E12" s="39"/>
      <c r="F12" s="40"/>
      <c r="G12" s="41"/>
    </row>
    <row r="13" spans="1:7" ht="13.8" thickBot="1" x14ac:dyDescent="0.3">
      <c r="A13" s="249" t="s">
        <v>78</v>
      </c>
      <c r="B13" s="3">
        <v>17</v>
      </c>
      <c r="C13" s="7">
        <v>19.16</v>
      </c>
      <c r="D13" s="8">
        <v>47</v>
      </c>
      <c r="E13" s="10">
        <v>19.21</v>
      </c>
      <c r="F13" s="59">
        <f>IF(B13+D13=0,0,B13+D13)</f>
        <v>64</v>
      </c>
      <c r="G13" s="61">
        <f>IF((C13*B13)+(E13*D13)="",0,IF(F13=0,0,((C13*B13)+(E13*D13))/F13))</f>
        <v>19.196718750000002</v>
      </c>
    </row>
    <row r="16" spans="1:7" ht="13.8" thickBot="1" x14ac:dyDescent="0.3"/>
    <row r="17" spans="1:7" x14ac:dyDescent="0.25">
      <c r="A17" s="142" t="s">
        <v>80</v>
      </c>
      <c r="B17" s="303" t="s">
        <v>0</v>
      </c>
      <c r="C17" s="304"/>
      <c r="D17" s="305" t="s">
        <v>1</v>
      </c>
      <c r="E17" s="307"/>
      <c r="F17" s="308" t="s">
        <v>2</v>
      </c>
      <c r="G17" s="309"/>
    </row>
    <row r="18" spans="1:7" ht="13.8" thickBot="1" x14ac:dyDescent="0.25">
      <c r="A18" s="143"/>
      <c r="B18" s="29" t="s">
        <v>3</v>
      </c>
      <c r="C18" s="31" t="s">
        <v>5</v>
      </c>
      <c r="D18" s="32" t="s">
        <v>3</v>
      </c>
      <c r="E18" s="34" t="s">
        <v>5</v>
      </c>
      <c r="F18" s="35" t="s">
        <v>3</v>
      </c>
      <c r="G18" s="37" t="s">
        <v>5</v>
      </c>
    </row>
    <row r="19" spans="1:7" ht="13.8" thickBot="1" x14ac:dyDescent="0.25">
      <c r="A19" s="150" t="s">
        <v>66</v>
      </c>
      <c r="B19" s="144"/>
      <c r="C19" s="38"/>
      <c r="D19" s="39"/>
      <c r="E19" s="39"/>
      <c r="F19" s="40"/>
      <c r="G19" s="41"/>
    </row>
    <row r="20" spans="1:7" ht="13.8" thickBot="1" x14ac:dyDescent="0.3">
      <c r="A20" s="249" t="s">
        <v>78</v>
      </c>
      <c r="B20" s="3">
        <v>25</v>
      </c>
      <c r="C20" s="7">
        <v>19.04</v>
      </c>
      <c r="D20" s="8">
        <v>30</v>
      </c>
      <c r="E20" s="10">
        <v>18.95</v>
      </c>
      <c r="F20" s="59">
        <f>IF(B20+D20=0,0,B20+D20)</f>
        <v>55</v>
      </c>
      <c r="G20" s="61">
        <f>IF((C20*B20)+(E20*D20)="",0,IF(F20=0,0,((C20*B20)+(E20*D20))/F20))</f>
        <v>18.990909090909092</v>
      </c>
    </row>
    <row r="22" spans="1:7" ht="13.8" thickBot="1" x14ac:dyDescent="0.3"/>
    <row r="23" spans="1:7" x14ac:dyDescent="0.25">
      <c r="A23" s="142" t="s">
        <v>112</v>
      </c>
      <c r="B23" s="303" t="s">
        <v>0</v>
      </c>
      <c r="C23" s="304"/>
      <c r="D23" s="305" t="s">
        <v>1</v>
      </c>
      <c r="E23" s="307"/>
      <c r="F23" s="308" t="s">
        <v>2</v>
      </c>
      <c r="G23" s="309"/>
    </row>
    <row r="24" spans="1:7" ht="13.8" thickBot="1" x14ac:dyDescent="0.25">
      <c r="A24" s="143"/>
      <c r="B24" s="29" t="s">
        <v>3</v>
      </c>
      <c r="C24" s="31" t="s">
        <v>5</v>
      </c>
      <c r="D24" s="32" t="s">
        <v>3</v>
      </c>
      <c r="E24" s="34" t="s">
        <v>5</v>
      </c>
      <c r="F24" s="35" t="s">
        <v>3</v>
      </c>
      <c r="G24" s="37" t="s">
        <v>5</v>
      </c>
    </row>
    <row r="25" spans="1:7" ht="13.8" thickBot="1" x14ac:dyDescent="0.25">
      <c r="A25" s="258" t="s">
        <v>66</v>
      </c>
      <c r="B25" s="144"/>
      <c r="C25" s="38"/>
      <c r="D25" s="39"/>
      <c r="E25" s="39"/>
      <c r="F25" s="40"/>
      <c r="G25" s="41"/>
    </row>
    <row r="26" spans="1:7" ht="13.8" thickBot="1" x14ac:dyDescent="0.3">
      <c r="A26" s="249" t="s">
        <v>78</v>
      </c>
      <c r="B26" s="18">
        <v>9</v>
      </c>
      <c r="C26" s="268">
        <v>17.78</v>
      </c>
      <c r="D26" s="6">
        <v>1</v>
      </c>
      <c r="E26" s="266">
        <v>20</v>
      </c>
      <c r="F26" s="59">
        <f>IF(B26+D26=0,0,B26+D26)</f>
        <v>10</v>
      </c>
      <c r="G26" s="61">
        <f>IF((C26*B26)+(E26*D26)="",0,IF(F26=0,0,((C26*B26)+(E26*D26))/F26))</f>
        <v>18.002000000000002</v>
      </c>
    </row>
    <row r="27" spans="1:7" x14ac:dyDescent="0.25">
      <c r="A27" s="146"/>
      <c r="B27" s="147"/>
      <c r="C27" s="4"/>
      <c r="D27" s="148"/>
      <c r="E27" s="149"/>
      <c r="F27" s="247"/>
      <c r="G27" s="248"/>
    </row>
    <row r="29" spans="1:7" ht="13.8" thickBot="1" x14ac:dyDescent="0.3"/>
    <row r="30" spans="1:7" x14ac:dyDescent="0.25">
      <c r="A30" s="142" t="s">
        <v>113</v>
      </c>
      <c r="B30" s="303" t="s">
        <v>0</v>
      </c>
      <c r="C30" s="304"/>
      <c r="D30" s="305" t="s">
        <v>1</v>
      </c>
      <c r="E30" s="307"/>
      <c r="F30" s="308" t="s">
        <v>2</v>
      </c>
      <c r="G30" s="309"/>
    </row>
    <row r="31" spans="1:7" ht="13.8" thickBot="1" x14ac:dyDescent="0.25">
      <c r="A31" s="143"/>
      <c r="B31" s="29" t="s">
        <v>3</v>
      </c>
      <c r="C31" s="31" t="s">
        <v>5</v>
      </c>
      <c r="D31" s="32" t="s">
        <v>3</v>
      </c>
      <c r="E31" s="34" t="s">
        <v>5</v>
      </c>
      <c r="F31" s="35" t="s">
        <v>3</v>
      </c>
      <c r="G31" s="37" t="s">
        <v>5</v>
      </c>
    </row>
    <row r="32" spans="1:7" ht="13.8" thickBot="1" x14ac:dyDescent="0.25">
      <c r="A32" s="258" t="s">
        <v>66</v>
      </c>
      <c r="B32" s="144"/>
      <c r="C32" s="38"/>
      <c r="D32" s="39"/>
      <c r="E32" s="39"/>
      <c r="F32" s="40"/>
      <c r="G32" s="41"/>
    </row>
    <row r="33" spans="1:7" ht="13.8" thickBot="1" x14ac:dyDescent="0.3">
      <c r="A33" s="249" t="s">
        <v>78</v>
      </c>
      <c r="B33" s="18">
        <v>3</v>
      </c>
      <c r="C33" s="268">
        <v>18.329999999999998</v>
      </c>
      <c r="D33" s="6">
        <v>2</v>
      </c>
      <c r="E33" s="266">
        <v>19</v>
      </c>
      <c r="F33" s="59">
        <f>IF(B33+D33=0,0,B33+D33)</f>
        <v>5</v>
      </c>
      <c r="G33" s="61">
        <f>IF((C33*B33)+(E33*D33)="",0,IF(F33=0,0,((C33*B33)+(E33*D33))/F33))</f>
        <v>18.597999999999999</v>
      </c>
    </row>
    <row r="36" spans="1:7" ht="13.8" thickBot="1" x14ac:dyDescent="0.3"/>
    <row r="37" spans="1:7" x14ac:dyDescent="0.25">
      <c r="A37" s="142" t="s">
        <v>114</v>
      </c>
      <c r="B37" s="303" t="s">
        <v>0</v>
      </c>
      <c r="C37" s="304"/>
      <c r="D37" s="305" t="s">
        <v>1</v>
      </c>
      <c r="E37" s="307"/>
      <c r="F37" s="308" t="s">
        <v>2</v>
      </c>
      <c r="G37" s="309"/>
    </row>
    <row r="38" spans="1:7" ht="13.8" thickBot="1" x14ac:dyDescent="0.25">
      <c r="A38" s="143"/>
      <c r="B38" s="29" t="s">
        <v>3</v>
      </c>
      <c r="C38" s="31" t="s">
        <v>5</v>
      </c>
      <c r="D38" s="32" t="s">
        <v>3</v>
      </c>
      <c r="E38" s="34" t="s">
        <v>5</v>
      </c>
      <c r="F38" s="35" t="s">
        <v>3</v>
      </c>
      <c r="G38" s="37" t="s">
        <v>5</v>
      </c>
    </row>
    <row r="39" spans="1:7" ht="13.8" thickBot="1" x14ac:dyDescent="0.25">
      <c r="A39" s="258" t="s">
        <v>66</v>
      </c>
      <c r="B39" s="144"/>
      <c r="C39" s="38"/>
      <c r="D39" s="39"/>
      <c r="E39" s="39"/>
      <c r="F39" s="40"/>
      <c r="G39" s="41"/>
    </row>
    <row r="40" spans="1:7" ht="13.8" thickBot="1" x14ac:dyDescent="0.3">
      <c r="A40" s="249" t="s">
        <v>78</v>
      </c>
      <c r="B40" s="18">
        <v>1</v>
      </c>
      <c r="C40" s="268">
        <v>19</v>
      </c>
      <c r="D40" s="8">
        <v>0</v>
      </c>
      <c r="E40" s="10"/>
      <c r="F40" s="59">
        <f>IF(B40+D40=0,0,B40+D40)</f>
        <v>1</v>
      </c>
      <c r="G40" s="61">
        <f>IF((C40*B40)+(E40*D40)="",0,IF(F40=0,0,((C40*B40)+(E40*D40))/F40))</f>
        <v>19</v>
      </c>
    </row>
  </sheetData>
  <sheetProtection algorithmName="SHA-512" hashValue="8pG07dZe/QlvKuhqHfkGJ9eT8nCwAZKfWC8qaYDt+JTIygAW2bB3c2sl+LnqZwdPZ6CoZJe0QuYajWcc446uWA==" saltValue="tiWmaBeVcnv+Hp/jPG6umg==" spinCount="100000" sheet="1" objects="1" scenarios="1" selectLockedCells="1"/>
  <mergeCells count="19">
    <mergeCell ref="B37:C37"/>
    <mergeCell ref="D37:E37"/>
    <mergeCell ref="F37:G37"/>
    <mergeCell ref="B23:C23"/>
    <mergeCell ref="D23:E23"/>
    <mergeCell ref="F23:G23"/>
    <mergeCell ref="B30:C30"/>
    <mergeCell ref="D30:E30"/>
    <mergeCell ref="F30:G30"/>
    <mergeCell ref="A1:G1"/>
    <mergeCell ref="B17:C17"/>
    <mergeCell ref="D17:E17"/>
    <mergeCell ref="F17:G17"/>
    <mergeCell ref="B3:C3"/>
    <mergeCell ref="D3:E3"/>
    <mergeCell ref="F3:G3"/>
    <mergeCell ref="B10:C10"/>
    <mergeCell ref="D10:E10"/>
    <mergeCell ref="F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657</vt:i4>
      </vt:variant>
    </vt:vector>
  </HeadingPairs>
  <TitlesOfParts>
    <vt:vector size="663" baseType="lpstr">
      <vt:lpstr>BAC GT-Oblig</vt:lpstr>
      <vt:lpstr>BAC Pro-Oblig</vt:lpstr>
      <vt:lpstr>CAP-BEP - Oblig</vt:lpstr>
      <vt:lpstr>EPREUVES Fac</vt:lpstr>
      <vt:lpstr>EPREUVES Fac Bac Pro</vt:lpstr>
      <vt:lpstr>SHN - JO - HNSS</vt:lpstr>
      <vt:lpstr>BAC_Complement1_MoyF</vt:lpstr>
      <vt:lpstr>BAC_Complement1_MoyG</vt:lpstr>
      <vt:lpstr>BAC_Complement1_NbF</vt:lpstr>
      <vt:lpstr>BAC_Complement1_NbG</vt:lpstr>
      <vt:lpstr>BAC_Complement1_Nom</vt:lpstr>
      <vt:lpstr>BAC_Complement10_MoyF</vt:lpstr>
      <vt:lpstr>BAC_Complement10_MoyG</vt:lpstr>
      <vt:lpstr>BAC_Complement10_NbF</vt:lpstr>
      <vt:lpstr>BAC_Complement10_NbG</vt:lpstr>
      <vt:lpstr>BAC_Complement10_Nom</vt:lpstr>
      <vt:lpstr>BAC_Complement11_MoyF</vt:lpstr>
      <vt:lpstr>BAC_Complement11_MoyG</vt:lpstr>
      <vt:lpstr>BAC_Complement11_NbF</vt:lpstr>
      <vt:lpstr>BAC_Complement11_NbG</vt:lpstr>
      <vt:lpstr>BAC_Complement11_Nom</vt:lpstr>
      <vt:lpstr>BAC_Complement12_MoyF</vt:lpstr>
      <vt:lpstr>BAC_Complement12_MoyG</vt:lpstr>
      <vt:lpstr>BAC_Complement12_NbF</vt:lpstr>
      <vt:lpstr>BAC_Complement12_NbG</vt:lpstr>
      <vt:lpstr>BAC_Complement12_Nom</vt:lpstr>
      <vt:lpstr>BAC_Complement13_MoyF</vt:lpstr>
      <vt:lpstr>BAC_Complement13_MoyG</vt:lpstr>
      <vt:lpstr>BAC_Complement13_NbF</vt:lpstr>
      <vt:lpstr>BAC_Complement13_NbG</vt:lpstr>
      <vt:lpstr>BAC_Complement13_Nom</vt:lpstr>
      <vt:lpstr>BAC_Complement2_MoyF</vt:lpstr>
      <vt:lpstr>BAC_Complement2_MoyG</vt:lpstr>
      <vt:lpstr>BAC_Complement2_NbF</vt:lpstr>
      <vt:lpstr>BAC_Complement2_NbG</vt:lpstr>
      <vt:lpstr>BAC_Complement2_Nom</vt:lpstr>
      <vt:lpstr>BAC_Complement3_MoyF</vt:lpstr>
      <vt:lpstr>BAC_Complement3_MoyG</vt:lpstr>
      <vt:lpstr>BAC_Complement3_NbF</vt:lpstr>
      <vt:lpstr>BAC_Complement3_NbG</vt:lpstr>
      <vt:lpstr>BAC_Complement3_Nom</vt:lpstr>
      <vt:lpstr>BAC_Complement4_MoyF</vt:lpstr>
      <vt:lpstr>BAC_Complement4_MoyG</vt:lpstr>
      <vt:lpstr>BAC_Complement4_NbF</vt:lpstr>
      <vt:lpstr>BAC_Complement4_NbG</vt:lpstr>
      <vt:lpstr>BAC_Complement4_Nom</vt:lpstr>
      <vt:lpstr>BAC_Complement5_MoyF</vt:lpstr>
      <vt:lpstr>BAC_Complement5_MoyG</vt:lpstr>
      <vt:lpstr>BAC_Complement5_NbF</vt:lpstr>
      <vt:lpstr>BAC_Complement5_NbG</vt:lpstr>
      <vt:lpstr>BAC_Complement5_Nom</vt:lpstr>
      <vt:lpstr>BAC_Complement6_MoyF</vt:lpstr>
      <vt:lpstr>BAC_Complement6_MoyG</vt:lpstr>
      <vt:lpstr>BAC_Complement6_NbF</vt:lpstr>
      <vt:lpstr>BAC_Complement6_NbG</vt:lpstr>
      <vt:lpstr>BAC_Complement6_Nom</vt:lpstr>
      <vt:lpstr>BAC_Complement7_MoyF</vt:lpstr>
      <vt:lpstr>BAC_Complement7_MoyG</vt:lpstr>
      <vt:lpstr>BAC_Complement7_NbF</vt:lpstr>
      <vt:lpstr>BAC_Complement7_NbG</vt:lpstr>
      <vt:lpstr>BAC_Complement7_Nom</vt:lpstr>
      <vt:lpstr>BAC_Complement8_MoyF</vt:lpstr>
      <vt:lpstr>BAC_Complement8_MoyG</vt:lpstr>
      <vt:lpstr>BAC_Complement8_NbF</vt:lpstr>
      <vt:lpstr>BAC_Complement8_NbG</vt:lpstr>
      <vt:lpstr>BAC_Complement8_Nom</vt:lpstr>
      <vt:lpstr>BAC_Complement9_MoyF</vt:lpstr>
      <vt:lpstr>BAC_Complement9_MoyG</vt:lpstr>
      <vt:lpstr>BAC_Complement9_NbF</vt:lpstr>
      <vt:lpstr>BAC_Complement9_NbG</vt:lpstr>
      <vt:lpstr>BAC_Complement9_Nom</vt:lpstr>
      <vt:lpstr>BAC_Option1_MoyF</vt:lpstr>
      <vt:lpstr>BAC_Option1_MoyG</vt:lpstr>
      <vt:lpstr>BAC_Option1_NbF</vt:lpstr>
      <vt:lpstr>BAC_Option1_NbG</vt:lpstr>
      <vt:lpstr>BAC_Option1_Nom</vt:lpstr>
      <vt:lpstr>BAC_Option10_MoyF</vt:lpstr>
      <vt:lpstr>BAC_Option10_MoyG</vt:lpstr>
      <vt:lpstr>BAC_Option10_NbF</vt:lpstr>
      <vt:lpstr>BAC_Option10_NbG</vt:lpstr>
      <vt:lpstr>BAC_Option10_Nom</vt:lpstr>
      <vt:lpstr>BAC_Option11_MoyF</vt:lpstr>
      <vt:lpstr>BAC_Option11_MoyG</vt:lpstr>
      <vt:lpstr>BAC_Option11_NbF</vt:lpstr>
      <vt:lpstr>BAC_Option11_NbG</vt:lpstr>
      <vt:lpstr>BAC_Option11_Nom</vt:lpstr>
      <vt:lpstr>BAC_Option12_MoyF</vt:lpstr>
      <vt:lpstr>BAC_Option12_MoyG</vt:lpstr>
      <vt:lpstr>BAC_Option12_NbF</vt:lpstr>
      <vt:lpstr>BAC_Option12_NbG</vt:lpstr>
      <vt:lpstr>BAC_Option12_Nom</vt:lpstr>
      <vt:lpstr>BAC_Option13_MoyF</vt:lpstr>
      <vt:lpstr>BAC_Option13_MoyG</vt:lpstr>
      <vt:lpstr>BAC_Option13_NbF</vt:lpstr>
      <vt:lpstr>BAC_Option13_NbG</vt:lpstr>
      <vt:lpstr>BAC_Option13_Nom</vt:lpstr>
      <vt:lpstr>BAC_Option14_MoyF</vt:lpstr>
      <vt:lpstr>BAC_Option14_MoyG</vt:lpstr>
      <vt:lpstr>BAC_Option14_NbF</vt:lpstr>
      <vt:lpstr>BAC_Option14_NbG</vt:lpstr>
      <vt:lpstr>BAC_Option14_Nom</vt:lpstr>
      <vt:lpstr>BAC_Option15_MoyF</vt:lpstr>
      <vt:lpstr>BAC_Option15_MoyG</vt:lpstr>
      <vt:lpstr>BAC_Option15_NbF</vt:lpstr>
      <vt:lpstr>BAC_Option15_NbG</vt:lpstr>
      <vt:lpstr>BAC_Option15_Nom</vt:lpstr>
      <vt:lpstr>BAC_Option16_MoyF</vt:lpstr>
      <vt:lpstr>BAC_Option16_MoyG</vt:lpstr>
      <vt:lpstr>BAC_Option16_NbF</vt:lpstr>
      <vt:lpstr>BAC_Option16_NbG</vt:lpstr>
      <vt:lpstr>BAC_Option16_Nom</vt:lpstr>
      <vt:lpstr>BAC_Option17_MoyF</vt:lpstr>
      <vt:lpstr>BAC_Option17_MoyG</vt:lpstr>
      <vt:lpstr>BAC_Option17_NbF</vt:lpstr>
      <vt:lpstr>BAC_Option17_NbG</vt:lpstr>
      <vt:lpstr>BAC_Option17_Nom</vt:lpstr>
      <vt:lpstr>BAC_Option18_MoyF</vt:lpstr>
      <vt:lpstr>BAC_Option18_MoyG</vt:lpstr>
      <vt:lpstr>BAC_Option18_NbF</vt:lpstr>
      <vt:lpstr>BAC_Option18_NbG</vt:lpstr>
      <vt:lpstr>BAC_Option18_Nom</vt:lpstr>
      <vt:lpstr>BAC_Option19_MoyF</vt:lpstr>
      <vt:lpstr>BAC_Option19_MoyG</vt:lpstr>
      <vt:lpstr>BAC_Option19_NbF</vt:lpstr>
      <vt:lpstr>BAC_Option19_NbG</vt:lpstr>
      <vt:lpstr>BAC_Option19_Nom</vt:lpstr>
      <vt:lpstr>BAC_Option2_MoyF</vt:lpstr>
      <vt:lpstr>BAC_Option2_MoyG</vt:lpstr>
      <vt:lpstr>BAC_Option2_NbF</vt:lpstr>
      <vt:lpstr>BAC_Option2_NbG</vt:lpstr>
      <vt:lpstr>BAC_Option2_Nom</vt:lpstr>
      <vt:lpstr>BAC_Option20_MoyF</vt:lpstr>
      <vt:lpstr>BAC_Option20_MoyG</vt:lpstr>
      <vt:lpstr>BAC_Option20_NbF</vt:lpstr>
      <vt:lpstr>BAC_Option20_NbG</vt:lpstr>
      <vt:lpstr>BAC_Option20_Nom</vt:lpstr>
      <vt:lpstr>BAC_Option21_MoyF</vt:lpstr>
      <vt:lpstr>BAC_Option21_MoyG</vt:lpstr>
      <vt:lpstr>BAC_Option21_NbF</vt:lpstr>
      <vt:lpstr>BAC_Option21_NbG</vt:lpstr>
      <vt:lpstr>BAC_Option21_Nom</vt:lpstr>
      <vt:lpstr>BAC_Option22_MoyF</vt:lpstr>
      <vt:lpstr>BAC_Option22_MoyG</vt:lpstr>
      <vt:lpstr>BAC_Option22_NbF</vt:lpstr>
      <vt:lpstr>BAC_Option22_NbG</vt:lpstr>
      <vt:lpstr>BAC_Option22_Nom</vt:lpstr>
      <vt:lpstr>BAC_Option23_MoyF</vt:lpstr>
      <vt:lpstr>BAC_Option23_MoyG</vt:lpstr>
      <vt:lpstr>BAC_Option23_NbF</vt:lpstr>
      <vt:lpstr>BAC_Option23_NbG</vt:lpstr>
      <vt:lpstr>BAC_Option23_Nom</vt:lpstr>
      <vt:lpstr>BAC_Option24_MoyF</vt:lpstr>
      <vt:lpstr>BAC_Option24_MoyG</vt:lpstr>
      <vt:lpstr>BAC_Option24_NbF</vt:lpstr>
      <vt:lpstr>BAC_Option24_NbG</vt:lpstr>
      <vt:lpstr>BAC_Option24_Nom</vt:lpstr>
      <vt:lpstr>BAC_Option25_MoyF</vt:lpstr>
      <vt:lpstr>BAC_Option25_MoyG</vt:lpstr>
      <vt:lpstr>BAC_Option25_NbF</vt:lpstr>
      <vt:lpstr>BAC_Option25_NbG</vt:lpstr>
      <vt:lpstr>BAC_Option25_Nom</vt:lpstr>
      <vt:lpstr>BAC_Option26_MoyF</vt:lpstr>
      <vt:lpstr>BAC_Option26_MoyG</vt:lpstr>
      <vt:lpstr>BAC_Option26_NbF</vt:lpstr>
      <vt:lpstr>BAC_Option26_NbG</vt:lpstr>
      <vt:lpstr>BAC_Option26_Nom</vt:lpstr>
      <vt:lpstr>BAC_Option27_MoyF</vt:lpstr>
      <vt:lpstr>BAC_Option27_MoyG</vt:lpstr>
      <vt:lpstr>BAC_Option27_NbF</vt:lpstr>
      <vt:lpstr>BAC_Option27_NbG</vt:lpstr>
      <vt:lpstr>BAC_Option27_Nom</vt:lpstr>
      <vt:lpstr>BAC_Option3_MoyF</vt:lpstr>
      <vt:lpstr>BAC_Option3_MoyG</vt:lpstr>
      <vt:lpstr>BAC_Option3_NbF</vt:lpstr>
      <vt:lpstr>BAC_Option3_NbG</vt:lpstr>
      <vt:lpstr>BAC_Option3_Nom</vt:lpstr>
      <vt:lpstr>BAC_Option4_MoyF</vt:lpstr>
      <vt:lpstr>BAC_Option4_MoyG</vt:lpstr>
      <vt:lpstr>BAC_Option4_NbF</vt:lpstr>
      <vt:lpstr>BAC_Option4_NbG</vt:lpstr>
      <vt:lpstr>BAC_Option4_Nom</vt:lpstr>
      <vt:lpstr>BAC_Option5_MoyF</vt:lpstr>
      <vt:lpstr>BAC_Option5_MoyG</vt:lpstr>
      <vt:lpstr>BAC_Option5_NbF</vt:lpstr>
      <vt:lpstr>BAC_Option5_NbG</vt:lpstr>
      <vt:lpstr>BAC_Option5_Nom</vt:lpstr>
      <vt:lpstr>BAC_Option6_MoyF</vt:lpstr>
      <vt:lpstr>BAC_Option6_MoyG</vt:lpstr>
      <vt:lpstr>BAC_Option6_NbF</vt:lpstr>
      <vt:lpstr>BAC_Option6_NbG</vt:lpstr>
      <vt:lpstr>BAC_Option6_Nom</vt:lpstr>
      <vt:lpstr>BAC_Option7_MoyF</vt:lpstr>
      <vt:lpstr>BAC_Option7_MoyG</vt:lpstr>
      <vt:lpstr>BAC_Option7_NbF</vt:lpstr>
      <vt:lpstr>BAC_Option7_NbG</vt:lpstr>
      <vt:lpstr>BAC_Option7_Nom</vt:lpstr>
      <vt:lpstr>BAC_Option8_MoyF</vt:lpstr>
      <vt:lpstr>BAC_Option8_MoyG</vt:lpstr>
      <vt:lpstr>BAC_Option8_NbF</vt:lpstr>
      <vt:lpstr>BAC_Option8_NbG</vt:lpstr>
      <vt:lpstr>BAC_Option8_Nom</vt:lpstr>
      <vt:lpstr>BAC_Option9_MoyF</vt:lpstr>
      <vt:lpstr>BAC_Option9_MoyG</vt:lpstr>
      <vt:lpstr>BAC_Option9_NbF</vt:lpstr>
      <vt:lpstr>BAC_Option9_NbG</vt:lpstr>
      <vt:lpstr>BAC_Option9_Nom</vt:lpstr>
      <vt:lpstr>BACGT_ACADEMIE</vt:lpstr>
      <vt:lpstr>BACGT_Acrosport_MoyF</vt:lpstr>
      <vt:lpstr>BACGT_Acrosport_MoyG</vt:lpstr>
      <vt:lpstr>BACGT_Acrosport_NbF</vt:lpstr>
      <vt:lpstr>BACGT_Acrosport_NbG</vt:lpstr>
      <vt:lpstr>BACGT_Aerobic_MoyF</vt:lpstr>
      <vt:lpstr>BACGT_Aerobic_MoyG</vt:lpstr>
      <vt:lpstr>BACGT_Aerobic_NbF</vt:lpstr>
      <vt:lpstr>BACGT_Aerobic_NbG</vt:lpstr>
      <vt:lpstr>BACGT_ArtsCirque_MoyF</vt:lpstr>
      <vt:lpstr>BACGT_ArtsCirque_MoyG</vt:lpstr>
      <vt:lpstr>BACGT_ArtsCirque_NbF</vt:lpstr>
      <vt:lpstr>BACGT_ArtsCirque_NbG</vt:lpstr>
      <vt:lpstr>BACGT_Badminton_MoyF</vt:lpstr>
      <vt:lpstr>BACGT_Badminton_MoyG</vt:lpstr>
      <vt:lpstr>BACGT_Badminton_NbF</vt:lpstr>
      <vt:lpstr>BACGT_Badminton_NbG</vt:lpstr>
      <vt:lpstr>BACGT_BB_MoyF</vt:lpstr>
      <vt:lpstr>BACGT_BB_MoyG</vt:lpstr>
      <vt:lpstr>BACGT_BB_NbF</vt:lpstr>
      <vt:lpstr>BACGT_BB_NbG</vt:lpstr>
      <vt:lpstr>BACGT_BF_MoyF</vt:lpstr>
      <vt:lpstr>BACGT_BF_MoyG</vt:lpstr>
      <vt:lpstr>BACGT_BF_NbF</vt:lpstr>
      <vt:lpstr>BACGT_BF_NbG</vt:lpstr>
      <vt:lpstr>BACGT_CO_MoyF</vt:lpstr>
      <vt:lpstr>BACGT_CO_MoyG</vt:lpstr>
      <vt:lpstr>BACGT_CO_NbF</vt:lpstr>
      <vt:lpstr>BACGT_CO_NbG</vt:lpstr>
      <vt:lpstr>BACGT_ControleAdapte_NbF</vt:lpstr>
      <vt:lpstr>BACGT_ControleAdapte_NbG</vt:lpstr>
      <vt:lpstr>BACGT_Danse_MoyF</vt:lpstr>
      <vt:lpstr>BACGT_Danse_MoyG</vt:lpstr>
      <vt:lpstr>BACGT_Danse_NbF</vt:lpstr>
      <vt:lpstr>BACGT_Danse_NbG</vt:lpstr>
      <vt:lpstr>BACGT_DemiFond_MoyF</vt:lpstr>
      <vt:lpstr>BACGT_DemiFond_MoyG</vt:lpstr>
      <vt:lpstr>BACGT_DemiFond_NbF</vt:lpstr>
      <vt:lpstr>BACGT_DemiFond_NbG</vt:lpstr>
      <vt:lpstr>BACGT_Disque_MoyF</vt:lpstr>
      <vt:lpstr>BACGT_Disque_MoyG</vt:lpstr>
      <vt:lpstr>BACGT_Disque_NbF</vt:lpstr>
      <vt:lpstr>BACGT_Disque_NbG</vt:lpstr>
      <vt:lpstr>BACGT_Duree_MoyF</vt:lpstr>
      <vt:lpstr>BACGT_Duree_MoyG</vt:lpstr>
      <vt:lpstr>BACGT_Duree_NbF</vt:lpstr>
      <vt:lpstr>BACGT_Duree_NbG</vt:lpstr>
      <vt:lpstr>BACGT_EpreuveAcad1_MoyF</vt:lpstr>
      <vt:lpstr>BACGT_EpreuveAcad1_MoyG</vt:lpstr>
      <vt:lpstr>BACGT_EpreuveAcad1_NbF</vt:lpstr>
      <vt:lpstr>BACGT_EpreuveAcad1_NbG</vt:lpstr>
      <vt:lpstr>BACGT_EpreuveAcad1_Nom</vt:lpstr>
      <vt:lpstr>BACGT_EpreuveAcad2_MoyF</vt:lpstr>
      <vt:lpstr>BACGT_EpreuveAcad2_MoyG</vt:lpstr>
      <vt:lpstr>BACGT_EpreuveAcad2_NbF</vt:lpstr>
      <vt:lpstr>BACGT_EpreuveAcad2_NbG</vt:lpstr>
      <vt:lpstr>BACGT_EpreuveAcad2_Nom</vt:lpstr>
      <vt:lpstr>BACGT_EpreuveAcad3_MoyF</vt:lpstr>
      <vt:lpstr>BACGT_EpreuveAcad3_MoyG</vt:lpstr>
      <vt:lpstr>BACGT_EpreuveAcad3_NbF</vt:lpstr>
      <vt:lpstr>BACGT_EpreuveAcad3_NbG</vt:lpstr>
      <vt:lpstr>BACGT_EpreuveAcad3_Nom</vt:lpstr>
      <vt:lpstr>BACGT_EpreuveAcad4_MoyF</vt:lpstr>
      <vt:lpstr>BACGT_EpreuveAcad4_MoyG</vt:lpstr>
      <vt:lpstr>BACGT_EpreuveAcad4_NbF</vt:lpstr>
      <vt:lpstr>BACGT_EpreuveAcad4_NbG</vt:lpstr>
      <vt:lpstr>BACGT_EpreuveAcad4_Nom</vt:lpstr>
      <vt:lpstr>BACGT_EpreuvesAdaptees_MoyF</vt:lpstr>
      <vt:lpstr>BACGT_EpreuvesAdaptees_MoyG</vt:lpstr>
      <vt:lpstr>BACGT_EpreuvesAdaptees_NbF</vt:lpstr>
      <vt:lpstr>BACGT_EpreuvesAdaptees_NbG</vt:lpstr>
      <vt:lpstr>BACGT_Escalade_MoyF</vt:lpstr>
      <vt:lpstr>BACGT_Escalade_MoyG</vt:lpstr>
      <vt:lpstr>BACGT_Escalade_NbF</vt:lpstr>
      <vt:lpstr>BACGT_Escalade_NbG</vt:lpstr>
      <vt:lpstr>BACGT_FB_MoyF</vt:lpstr>
      <vt:lpstr>BACGT_FB_MoyG</vt:lpstr>
      <vt:lpstr>BACGT_FB_NbF</vt:lpstr>
      <vt:lpstr>BACGT_FB_NbG</vt:lpstr>
      <vt:lpstr>BACGT_GRS_MoyF</vt:lpstr>
      <vt:lpstr>BACGT_GRS_MoyG</vt:lpstr>
      <vt:lpstr>BACGT_GRS_NbF</vt:lpstr>
      <vt:lpstr>BACGT_GRS_NbG</vt:lpstr>
      <vt:lpstr>BACGT_Gymnastique_MoyF</vt:lpstr>
      <vt:lpstr>BACGT_Gymnastique_MoyG</vt:lpstr>
      <vt:lpstr>BACGT_Gymnastique_NbF</vt:lpstr>
      <vt:lpstr>BACGT_Gymnastique_NbG</vt:lpstr>
      <vt:lpstr>BACGT_Haies_MoyF</vt:lpstr>
      <vt:lpstr>BACGT_Haies_MoyG</vt:lpstr>
      <vt:lpstr>BACGT_Haies_NbF</vt:lpstr>
      <vt:lpstr>BACGT_Haies_NbG</vt:lpstr>
      <vt:lpstr>BACGT_Hauteur_MoyF</vt:lpstr>
      <vt:lpstr>BACGT_Hauteur_MoyG</vt:lpstr>
      <vt:lpstr>BACGT_Hauteur_NbF</vt:lpstr>
      <vt:lpstr>BACGT_Hauteur_NbG</vt:lpstr>
      <vt:lpstr>BACGT_HB_MoyF</vt:lpstr>
      <vt:lpstr>BACGT_HB_MoyG</vt:lpstr>
      <vt:lpstr>BACGT_HB_NbF</vt:lpstr>
      <vt:lpstr>BACGT_HB_NbG</vt:lpstr>
      <vt:lpstr>BACGT_IINDispense_NbF</vt:lpstr>
      <vt:lpstr>BACGT_IINDispense_NbG</vt:lpstr>
      <vt:lpstr>BACGT_IINNote_MoyF</vt:lpstr>
      <vt:lpstr>BACGT_IINNote_MoyG</vt:lpstr>
      <vt:lpstr>BACGT_IINNote_NbF</vt:lpstr>
      <vt:lpstr>BACGT_IINNote_NbG</vt:lpstr>
      <vt:lpstr>BACGT_InaptesPartiels_NbF</vt:lpstr>
      <vt:lpstr>BACGT_InaptesPartiels_NbG</vt:lpstr>
      <vt:lpstr>BACGT_InaptesTotaux_NbF</vt:lpstr>
      <vt:lpstr>BACGT_InaptesTotaux_NbG</vt:lpstr>
      <vt:lpstr>BACGT_Javelot_MoyF</vt:lpstr>
      <vt:lpstr>BACGT_Javelot_MoyG</vt:lpstr>
      <vt:lpstr>BACGT_Javelot_NbF</vt:lpstr>
      <vt:lpstr>BACGT_Javelot_NbG</vt:lpstr>
      <vt:lpstr>BACGT_Judo_MoyF</vt:lpstr>
      <vt:lpstr>BACGT_Judo_MoyG</vt:lpstr>
      <vt:lpstr>BACGT_Judo_NbF</vt:lpstr>
      <vt:lpstr>BACGT_Judo_NbG</vt:lpstr>
      <vt:lpstr>BACGT_Musculation_MoyF</vt:lpstr>
      <vt:lpstr>BACGT_Musculation_MoyG</vt:lpstr>
      <vt:lpstr>BACGT_Musculation_NbF</vt:lpstr>
      <vt:lpstr>BACGT_Musculation_NbG</vt:lpstr>
      <vt:lpstr>BACGT_NatationDistance_MoyF</vt:lpstr>
      <vt:lpstr>BACGT_NatationDistance_MoyG</vt:lpstr>
      <vt:lpstr>BACGT_NatationDistance_NbF</vt:lpstr>
      <vt:lpstr>BACGT_NatationDistance_NbG</vt:lpstr>
      <vt:lpstr>BACGT_NatationDuree_MoyF</vt:lpstr>
      <vt:lpstr>BACGT_NatationDuree_MoyG</vt:lpstr>
      <vt:lpstr>BACGT_NatationDuree_NbF</vt:lpstr>
      <vt:lpstr>BACGT_NatationDuree_NbG</vt:lpstr>
      <vt:lpstr>BACGT_NatationVitesse_MoyF</vt:lpstr>
      <vt:lpstr>BACGT_NatationVitesse_MoyG</vt:lpstr>
      <vt:lpstr>BACGT_NatationVitesse_NbF</vt:lpstr>
      <vt:lpstr>BACGT_NatationVitesse_NbG</vt:lpstr>
      <vt:lpstr>BACGT_Pentabond_MoyF</vt:lpstr>
      <vt:lpstr>BACGT_Pentabond_MoyG</vt:lpstr>
      <vt:lpstr>BACGT_Pentabond_NbF</vt:lpstr>
      <vt:lpstr>BACGT_Pentabond_NbG</vt:lpstr>
      <vt:lpstr>BACGT_ProtocoleStandard_NbF</vt:lpstr>
      <vt:lpstr>BACGT_ProtocoleStandard_NbG</vt:lpstr>
      <vt:lpstr>BACGT_RelaisVitesse_MoyF</vt:lpstr>
      <vt:lpstr>BACGT_RelaisVitesse_MoyG</vt:lpstr>
      <vt:lpstr>BACGT_RelaisVitesse_NbF</vt:lpstr>
      <vt:lpstr>BACGT_RelaisVitesse_NbG</vt:lpstr>
      <vt:lpstr>BACGT_Rugby_MoyF</vt:lpstr>
      <vt:lpstr>BACGT_Rugby_MoyG</vt:lpstr>
      <vt:lpstr>BACGT_Rugby_NbF</vt:lpstr>
      <vt:lpstr>BACGT_Rugby_NbG</vt:lpstr>
      <vt:lpstr>BACGT_Sauvetage_MoyF</vt:lpstr>
      <vt:lpstr>BACGT_Sauvetage_MoyG</vt:lpstr>
      <vt:lpstr>BACGT_Sauvetage_NbF</vt:lpstr>
      <vt:lpstr>BACGT_Sauvetage_NbG</vt:lpstr>
      <vt:lpstr>BACGT_Step_MoyF</vt:lpstr>
      <vt:lpstr>BACGT_Step_MoyG</vt:lpstr>
      <vt:lpstr>BACGT_Step_NbF</vt:lpstr>
      <vt:lpstr>BACGT_Step_NbG</vt:lpstr>
      <vt:lpstr>BACGT_TT_MoyF</vt:lpstr>
      <vt:lpstr>BACGT_TT_MoyG</vt:lpstr>
      <vt:lpstr>BACGT_TT_NbF</vt:lpstr>
      <vt:lpstr>BACGT_TT_NbG</vt:lpstr>
      <vt:lpstr>BACGT_VB_MoyF</vt:lpstr>
      <vt:lpstr>BACGT_VB_MoyG</vt:lpstr>
      <vt:lpstr>BACGT_VB_NbF</vt:lpstr>
      <vt:lpstr>BACGT_VB_NbG</vt:lpstr>
      <vt:lpstr>BACPRO_ACADEMIE</vt:lpstr>
      <vt:lpstr>BACPRO_Acrosport_MoyF</vt:lpstr>
      <vt:lpstr>BACPRO_Acrosport_MoyG</vt:lpstr>
      <vt:lpstr>BACPRO_Acrosport_NbF</vt:lpstr>
      <vt:lpstr>BACPRO_Acrosport_NbG</vt:lpstr>
      <vt:lpstr>BACPRO_ArtsCirque_MoyF</vt:lpstr>
      <vt:lpstr>BACPRO_ArtsCirque_MoyG</vt:lpstr>
      <vt:lpstr>BACPRO_ArtsCirque_NbF</vt:lpstr>
      <vt:lpstr>BACPRO_ArtsCirque_NbG</vt:lpstr>
      <vt:lpstr>BACPRO_Badminton_MoyF</vt:lpstr>
      <vt:lpstr>BACPRO_Badminton_MoyG</vt:lpstr>
      <vt:lpstr>BACPRO_Badminton_NbF</vt:lpstr>
      <vt:lpstr>BACPRO_Badminton_NbG</vt:lpstr>
      <vt:lpstr>BACPRO_BB_MoyF</vt:lpstr>
      <vt:lpstr>BACPRO_BB_MoyG</vt:lpstr>
      <vt:lpstr>BACPRO_BB_NbF</vt:lpstr>
      <vt:lpstr>BACPRO_BB_NbG</vt:lpstr>
      <vt:lpstr>BACPRO_BF_MoyF</vt:lpstr>
      <vt:lpstr>BACPRO_BF_MoyG</vt:lpstr>
      <vt:lpstr>BACPRO_BF_NbF</vt:lpstr>
      <vt:lpstr>BACPRO_BF_NbG</vt:lpstr>
      <vt:lpstr>BACPRO_CO_MoyF</vt:lpstr>
      <vt:lpstr>BACPRO_CO_MoyG</vt:lpstr>
      <vt:lpstr>BACPRO_CO_NbF</vt:lpstr>
      <vt:lpstr>BACPRO_CO_NbG</vt:lpstr>
      <vt:lpstr>BACPRO_ControleAdapte_NbF</vt:lpstr>
      <vt:lpstr>BACPRO_ControleAdapte_NbG</vt:lpstr>
      <vt:lpstr>BACPRO_Danse_MoyF</vt:lpstr>
      <vt:lpstr>BACPRO_Danse_MoyG</vt:lpstr>
      <vt:lpstr>BACPRO_Danse_NbF</vt:lpstr>
      <vt:lpstr>BACPRO_Danse_NbG</vt:lpstr>
      <vt:lpstr>BACPRO_DemiFond_MoyF</vt:lpstr>
      <vt:lpstr>BACPRO_DemiFond_MoyG</vt:lpstr>
      <vt:lpstr>BACPRO_DemiFond_NbF</vt:lpstr>
      <vt:lpstr>BACPRO_DemiFond_NbG</vt:lpstr>
      <vt:lpstr>BACPRO_Disque_MoyF</vt:lpstr>
      <vt:lpstr>BACPRO_Disque_MoyG</vt:lpstr>
      <vt:lpstr>BACPRO_Disque_NbF</vt:lpstr>
      <vt:lpstr>BACPRO_Disque_NbG</vt:lpstr>
      <vt:lpstr>BACPRO_Duree_MoyF</vt:lpstr>
      <vt:lpstr>BACPRO_Duree_MoyG</vt:lpstr>
      <vt:lpstr>BACPRO_Duree_NbF</vt:lpstr>
      <vt:lpstr>BACPRO_Duree_NbG</vt:lpstr>
      <vt:lpstr>BACPRO_EpreuveAcad1_MoyF</vt:lpstr>
      <vt:lpstr>BACPRO_EpreuveAcad1_MoyG</vt:lpstr>
      <vt:lpstr>BACPRO_EpreuveAcad1_NbF</vt:lpstr>
      <vt:lpstr>BACPRO_EpreuveAcad1_NbG</vt:lpstr>
      <vt:lpstr>BACPRO_EpreuveAcad1_Nom</vt:lpstr>
      <vt:lpstr>BACPRO_EpreuveAcad2_MoyF</vt:lpstr>
      <vt:lpstr>BACPRO_EpreuveAcad2_MoyG</vt:lpstr>
      <vt:lpstr>BACPRO_EpreuveAcad2_NbF</vt:lpstr>
      <vt:lpstr>BACPRO_EpreuveAcad2_NbG</vt:lpstr>
      <vt:lpstr>BACPRO_EpreuveAcad2_Nom</vt:lpstr>
      <vt:lpstr>BACPRO_EpreuveAcad3_MoyF</vt:lpstr>
      <vt:lpstr>BACPRO_EpreuveAcad3_MoyG</vt:lpstr>
      <vt:lpstr>BACPRO_EpreuveAcad3_NbF</vt:lpstr>
      <vt:lpstr>BACPRO_EpreuveAcad3_NbG</vt:lpstr>
      <vt:lpstr>BACPRO_EpreuveAcad3_Nom</vt:lpstr>
      <vt:lpstr>BACPRO_EpreuveAcad4_MoyF</vt:lpstr>
      <vt:lpstr>BACPRO_EpreuveAcad4_MoyG</vt:lpstr>
      <vt:lpstr>BACPRO_EpreuveAcad4_NbF</vt:lpstr>
      <vt:lpstr>BACPRO_EpreuveAcad4_NbG</vt:lpstr>
      <vt:lpstr>BACPRO_EpreuveAcad4_Nom</vt:lpstr>
      <vt:lpstr>BACPRO_EpreuvesAdaptees_MoyF</vt:lpstr>
      <vt:lpstr>BACPRO_EpreuvesAdaptees_MoyG</vt:lpstr>
      <vt:lpstr>BACPRO_EpreuvesAdaptees_NbF</vt:lpstr>
      <vt:lpstr>BACPRO_EpreuvesAdaptees_NbG</vt:lpstr>
      <vt:lpstr>BACPRO_Escalade_MoyF</vt:lpstr>
      <vt:lpstr>BACPRO_Escalade_MoyG</vt:lpstr>
      <vt:lpstr>BACPRO_Escalade_NbF</vt:lpstr>
      <vt:lpstr>BACPRO_Escalade_NbG</vt:lpstr>
      <vt:lpstr>BACPRO_FB_MoyF</vt:lpstr>
      <vt:lpstr>BACPRO_FB_MoyG</vt:lpstr>
      <vt:lpstr>BACPRO_FB_NbF</vt:lpstr>
      <vt:lpstr>BACPRO_FB_NbG</vt:lpstr>
      <vt:lpstr>BACPRO_Gymnastique_MoyF</vt:lpstr>
      <vt:lpstr>BACPRO_Gymnastique_MoyG</vt:lpstr>
      <vt:lpstr>BACPRO_Gymnastique_NbF</vt:lpstr>
      <vt:lpstr>BACPRO_Gymnastique_NbG</vt:lpstr>
      <vt:lpstr>BACPRO_Haies_MoyF</vt:lpstr>
      <vt:lpstr>BACPRO_Haies_MoyG</vt:lpstr>
      <vt:lpstr>BACPRO_Haies_NbF</vt:lpstr>
      <vt:lpstr>BACPRO_Haies_NbG</vt:lpstr>
      <vt:lpstr>BACPRO_HB_MoyF</vt:lpstr>
      <vt:lpstr>BACPRO_HB_MoyG</vt:lpstr>
      <vt:lpstr>BACPRO_HB_NbF</vt:lpstr>
      <vt:lpstr>BACPRO_HB_NbG</vt:lpstr>
      <vt:lpstr>BACPRO_IINDispense_NbF</vt:lpstr>
      <vt:lpstr>BACPRO_IINDispense_NbG</vt:lpstr>
      <vt:lpstr>BACPRO_IINNote_MoyF</vt:lpstr>
      <vt:lpstr>BACPRO_IINNote_MoyG</vt:lpstr>
      <vt:lpstr>BACPRO_IINNote_NbF</vt:lpstr>
      <vt:lpstr>BACPRO_IINNote_NbG</vt:lpstr>
      <vt:lpstr>BACPRO_InaptesPartiels_NbF</vt:lpstr>
      <vt:lpstr>BACPRO_InaptesPartiels_NbG</vt:lpstr>
      <vt:lpstr>BACPRO_InaptesTotaux_NbF</vt:lpstr>
      <vt:lpstr>BACPRO_InaptesTotaux_NbG</vt:lpstr>
      <vt:lpstr>BACPRO_Javelot_MoyF</vt:lpstr>
      <vt:lpstr>BACPRO_Javelot_MoyG</vt:lpstr>
      <vt:lpstr>BACPRO_Javelot_NbF</vt:lpstr>
      <vt:lpstr>BACPRO_Javelot_NbG</vt:lpstr>
      <vt:lpstr>BACPRO_Judo_MoyF</vt:lpstr>
      <vt:lpstr>BACPRO_Judo_MoyG</vt:lpstr>
      <vt:lpstr>BACPRO_Judo_NbF</vt:lpstr>
      <vt:lpstr>BACPRO_Judo_NbG</vt:lpstr>
      <vt:lpstr>BACPRO_Musculation_MoyF</vt:lpstr>
      <vt:lpstr>BACPRO_Musculation_MoyG</vt:lpstr>
      <vt:lpstr>BACPRO_Musculation_NbF</vt:lpstr>
      <vt:lpstr>BACPRO_Musculation_NbG</vt:lpstr>
      <vt:lpstr>BACPRO_NatationVitesse_MoyF</vt:lpstr>
      <vt:lpstr>BACPRO_NatationVitesse_MoyG</vt:lpstr>
      <vt:lpstr>BACPRO_NatationVitesse_NbF</vt:lpstr>
      <vt:lpstr>BACPRO_NatationVitesse_NbG</vt:lpstr>
      <vt:lpstr>BACPRO_Pentabond_MoyF</vt:lpstr>
      <vt:lpstr>BACPRO_Pentabond_MoyG</vt:lpstr>
      <vt:lpstr>BACPRO_Pentabond_NbF</vt:lpstr>
      <vt:lpstr>BACPRO_Pentabond_NbG</vt:lpstr>
      <vt:lpstr>BACPRO_ProtocoleStandard_NbF</vt:lpstr>
      <vt:lpstr>BACPRO_ProtocoleStandard_NbG</vt:lpstr>
      <vt:lpstr>BACPRO_RelaisVitesse_MoyF</vt:lpstr>
      <vt:lpstr>BACPRO_RelaisVitesse_MoyG</vt:lpstr>
      <vt:lpstr>BACPRO_RelaisVitesse_NbF</vt:lpstr>
      <vt:lpstr>BACPRO_RelaisVitesse_NbG</vt:lpstr>
      <vt:lpstr>BACPRO_Rugby_MoyF</vt:lpstr>
      <vt:lpstr>BACPRO_Rugby_MoyG</vt:lpstr>
      <vt:lpstr>BACPRO_Rugby_NbF</vt:lpstr>
      <vt:lpstr>BACPRO_Rugby_NbG</vt:lpstr>
      <vt:lpstr>BACPRO_SautCheval_MoyF</vt:lpstr>
      <vt:lpstr>BACPRO_SautCheval_MoyG</vt:lpstr>
      <vt:lpstr>BACPRO_SautCheval_NbF</vt:lpstr>
      <vt:lpstr>BACPRO_SautCheval_NbG</vt:lpstr>
      <vt:lpstr>BACPRO_Sauvetage_MoyF</vt:lpstr>
      <vt:lpstr>BACPRO_Sauvetage_MoyG</vt:lpstr>
      <vt:lpstr>BACPRO_Sauvetage_NbF</vt:lpstr>
      <vt:lpstr>BACPRO_Sauvetage_NbG</vt:lpstr>
      <vt:lpstr>BACPRO_Step_MoyF</vt:lpstr>
      <vt:lpstr>BACPRO_Step_MoyG</vt:lpstr>
      <vt:lpstr>BACPRO_Step_NbF</vt:lpstr>
      <vt:lpstr>BACPRO_Step_NbG</vt:lpstr>
      <vt:lpstr>BACPRO_TT_MoyF</vt:lpstr>
      <vt:lpstr>BACPRO_TT_MoyG</vt:lpstr>
      <vt:lpstr>BACPRO_TT_NbF</vt:lpstr>
      <vt:lpstr>BACPRO_TT_NbG</vt:lpstr>
      <vt:lpstr>BACPRO_VB_MoyF</vt:lpstr>
      <vt:lpstr>BACPRO_VB_MoyG</vt:lpstr>
      <vt:lpstr>BACPRO_VB_NbF</vt:lpstr>
      <vt:lpstr>BACPRO_VB_NbG</vt:lpstr>
      <vt:lpstr>CAPBEP_ACADEMIE</vt:lpstr>
      <vt:lpstr>CAPBEP_Acrosport_MoyF</vt:lpstr>
      <vt:lpstr>CAPBEP_Acrosport_MoyG</vt:lpstr>
      <vt:lpstr>CAPBEP_Acrosport_NbF</vt:lpstr>
      <vt:lpstr>CAPBEP_Acrosport_NbG</vt:lpstr>
      <vt:lpstr>CAPBEP_ArtsCirque_MoyF</vt:lpstr>
      <vt:lpstr>CAPBEP_ArtsCirque_MoyG</vt:lpstr>
      <vt:lpstr>CAPBEP_ArtsCirque_NbF</vt:lpstr>
      <vt:lpstr>CAPBEP_ArtsCirque_NbG</vt:lpstr>
      <vt:lpstr>CAPBEP_Badminton_MoyF</vt:lpstr>
      <vt:lpstr>CAPBEP_Badminton_MoyG</vt:lpstr>
      <vt:lpstr>CAPBEP_Badminton_NbF</vt:lpstr>
      <vt:lpstr>CAPBEP_Badminton_NbG</vt:lpstr>
      <vt:lpstr>CAPBEP_BB_MoyF</vt:lpstr>
      <vt:lpstr>CAPBEP_BB_MoyG</vt:lpstr>
      <vt:lpstr>CAPBEP_BB_NbF</vt:lpstr>
      <vt:lpstr>CAPBEP_BB_NbG</vt:lpstr>
      <vt:lpstr>CAPBEP_BF_MoyF</vt:lpstr>
      <vt:lpstr>CAPBEP_BF_MoyG</vt:lpstr>
      <vt:lpstr>CAPBEP_BF_NbF</vt:lpstr>
      <vt:lpstr>CAPBEP_BF_NbG</vt:lpstr>
      <vt:lpstr>CAPBEP_CO_MoyF</vt:lpstr>
      <vt:lpstr>CAPBEP_CO_MoyG</vt:lpstr>
      <vt:lpstr>CAPBEP_CO_NbF</vt:lpstr>
      <vt:lpstr>CAPBEP_CO_NbG</vt:lpstr>
      <vt:lpstr>CAPBEP_ControleAdapte_NbF</vt:lpstr>
      <vt:lpstr>CAPBEP_ControleAdapte_NbG</vt:lpstr>
      <vt:lpstr>CAPBEP_Danse_MoyF</vt:lpstr>
      <vt:lpstr>CAPBEP_Danse_MoyG</vt:lpstr>
      <vt:lpstr>CAPBEP_Danse_NbF</vt:lpstr>
      <vt:lpstr>CAPBEP_Danse_NbG</vt:lpstr>
      <vt:lpstr>CAPBEP_DemiFond_MoyF</vt:lpstr>
      <vt:lpstr>CAPBEP_DemiFond_MoyG</vt:lpstr>
      <vt:lpstr>CAPBEP_DemiFond_NbF</vt:lpstr>
      <vt:lpstr>CAPBEP_DemiFond_NbG</vt:lpstr>
      <vt:lpstr>CAPBEP_Disque_MoyF</vt:lpstr>
      <vt:lpstr>CAPBEP_Disque_MoyG</vt:lpstr>
      <vt:lpstr>CAPBEP_Disque_NbF</vt:lpstr>
      <vt:lpstr>CAPBEP_Disque_NbG</vt:lpstr>
      <vt:lpstr>CAPBEP_Duree_MoyF</vt:lpstr>
      <vt:lpstr>CAPBEP_Duree_MoyG</vt:lpstr>
      <vt:lpstr>CAPBEP_Duree_NbF</vt:lpstr>
      <vt:lpstr>CAPBEP_Duree_NbG</vt:lpstr>
      <vt:lpstr>CAPBEP_EpreuveAcad1_MoyF</vt:lpstr>
      <vt:lpstr>CAPBEP_EpreuveAcad1_MoyG</vt:lpstr>
      <vt:lpstr>CAPBEP_EpreuveAcad1_NbF</vt:lpstr>
      <vt:lpstr>CAPBEP_EpreuveAcad1_NbG</vt:lpstr>
      <vt:lpstr>CAPBEP_EpreuveAcad1_Nom</vt:lpstr>
      <vt:lpstr>CAPBEP_EpreuveAcad2_MoyF</vt:lpstr>
      <vt:lpstr>CAPBEP_EpreuveAcad2_MoyG</vt:lpstr>
      <vt:lpstr>CAPBEP_EpreuveAcad2_NbF</vt:lpstr>
      <vt:lpstr>CAPBEP_EpreuveAcad2_NbG</vt:lpstr>
      <vt:lpstr>CAPBEP_EpreuveAcad2_Nom</vt:lpstr>
      <vt:lpstr>CAPBEP_EpreuveAcad3_MoyF</vt:lpstr>
      <vt:lpstr>CAPBEP_EpreuveAcad3_MoyG</vt:lpstr>
      <vt:lpstr>CAPBEP_EpreuveAcad3_NbF</vt:lpstr>
      <vt:lpstr>CAPBEP_EpreuveAcad3_NbG</vt:lpstr>
      <vt:lpstr>CAPBEP_EpreuveAcad3_Nom</vt:lpstr>
      <vt:lpstr>CAPBEP_EpreuveAcad4_MoyF</vt:lpstr>
      <vt:lpstr>CAPBEP_EpreuveAcad4_MoyG</vt:lpstr>
      <vt:lpstr>CAPBEP_EpreuveAcad4_NbF</vt:lpstr>
      <vt:lpstr>CAPBEP_EpreuveAcad4_NbG</vt:lpstr>
      <vt:lpstr>CAPBEP_EpreuveAcad4_Nom</vt:lpstr>
      <vt:lpstr>CAPBEP_EpreuvesAdaptees_MoyF</vt:lpstr>
      <vt:lpstr>CAPBEP_EpreuvesAdaptees_MoyG</vt:lpstr>
      <vt:lpstr>CAPBEP_EpreuvesAdaptees_NbF</vt:lpstr>
      <vt:lpstr>CAPBEP_EpreuvesAdaptees_NbG</vt:lpstr>
      <vt:lpstr>CAPBEP_Escalade_MoyF</vt:lpstr>
      <vt:lpstr>CAPBEP_Escalade_MoyG</vt:lpstr>
      <vt:lpstr>CAPBEP_Escalade_NbF</vt:lpstr>
      <vt:lpstr>CAPBEP_Escalade_NbG</vt:lpstr>
      <vt:lpstr>CAPBEP_FB_MoyF</vt:lpstr>
      <vt:lpstr>CAPBEP_FB_MoyG</vt:lpstr>
      <vt:lpstr>CAPBEP_FB_NbF</vt:lpstr>
      <vt:lpstr>CAPBEP_FB_NbG</vt:lpstr>
      <vt:lpstr>CAPBEP_Gymnastique_MoyF</vt:lpstr>
      <vt:lpstr>CAPBEP_Gymnastique_MoyG</vt:lpstr>
      <vt:lpstr>CAPBEP_Gymnastique_NbF</vt:lpstr>
      <vt:lpstr>CAPBEP_Gymnastique_NbG</vt:lpstr>
      <vt:lpstr>CAPBEP_Haies_MoyF</vt:lpstr>
      <vt:lpstr>CAPBEP_Haies_MoyG</vt:lpstr>
      <vt:lpstr>CAPBEP_Haies_NbF</vt:lpstr>
      <vt:lpstr>CAPBEP_Haies_NbG</vt:lpstr>
      <vt:lpstr>CAPBEP_HB_MoyF</vt:lpstr>
      <vt:lpstr>CAPBEP_HB_MoyG</vt:lpstr>
      <vt:lpstr>CAPBEP_HB_NbF</vt:lpstr>
      <vt:lpstr>CAPBEP_HB_NbG</vt:lpstr>
      <vt:lpstr>CAPBEP_IINDispense_NbF</vt:lpstr>
      <vt:lpstr>CAPBEP_IINDispense_NbG</vt:lpstr>
      <vt:lpstr>CAPBEP_IINNote_MoyF</vt:lpstr>
      <vt:lpstr>CAPBEP_IINNote_MoyG</vt:lpstr>
      <vt:lpstr>CAPBEP_IINNote_NbF</vt:lpstr>
      <vt:lpstr>CAPBEP_IINNote_NbG</vt:lpstr>
      <vt:lpstr>CAPBEP_InaptesPartiels_NbF</vt:lpstr>
      <vt:lpstr>CAPBEP_InaptesPartiels_NbG</vt:lpstr>
      <vt:lpstr>CAPBEP_InaptesTotaux_NbF</vt:lpstr>
      <vt:lpstr>CAPBEP_InaptesTotaux_NbG</vt:lpstr>
      <vt:lpstr>CAPBEP_Javelot_MoyF</vt:lpstr>
      <vt:lpstr>CAPBEP_Javelot_MoyG</vt:lpstr>
      <vt:lpstr>CAPBEP_Javelot_NbF</vt:lpstr>
      <vt:lpstr>CAPBEP_Javelot_NbG</vt:lpstr>
      <vt:lpstr>CAPBEP_Judo_MoyF</vt:lpstr>
      <vt:lpstr>CAPBEP_Judo_MoyG</vt:lpstr>
      <vt:lpstr>CAPBEP_Judo_NbF</vt:lpstr>
      <vt:lpstr>CAPBEP_Judo_NbG</vt:lpstr>
      <vt:lpstr>CAPBEP_Musculation_MoyF</vt:lpstr>
      <vt:lpstr>CAPBEP_Musculation_MoyG</vt:lpstr>
      <vt:lpstr>CAPBEP_Musculation_NbF</vt:lpstr>
      <vt:lpstr>CAPBEP_Musculation_NbG</vt:lpstr>
      <vt:lpstr>CAPBEP_NatationVitesse_MoyF</vt:lpstr>
      <vt:lpstr>CAPBEP_NatationVitesse_MoyG</vt:lpstr>
      <vt:lpstr>CAPBEP_NatationVitesse_NbF</vt:lpstr>
      <vt:lpstr>CAPBEP_NatationVitesse_NbG</vt:lpstr>
      <vt:lpstr>CAPBEP_Pentabond_MoyF</vt:lpstr>
      <vt:lpstr>CAPBEP_Pentabond_MoyG</vt:lpstr>
      <vt:lpstr>CAPBEP_Pentabond_NbF</vt:lpstr>
      <vt:lpstr>CAPBEP_Pentabond_NbG</vt:lpstr>
      <vt:lpstr>CAPBEP_ProtocoleStandard_NbF</vt:lpstr>
      <vt:lpstr>CAPBEP_ProtocoleStandard_NbG</vt:lpstr>
      <vt:lpstr>CAPBEP_RelaisVitesse_MoyF</vt:lpstr>
      <vt:lpstr>CAPBEP_RelaisVitesse_MoyG</vt:lpstr>
      <vt:lpstr>CAPBEP_RelaisVitesse_NbF</vt:lpstr>
      <vt:lpstr>CAPBEP_RelaisVitesse_NbG</vt:lpstr>
      <vt:lpstr>CAPBEP_Rugby_MoyF</vt:lpstr>
      <vt:lpstr>CAPBEP_Rugby_MoyG</vt:lpstr>
      <vt:lpstr>CAPBEP_Rugby_NbF</vt:lpstr>
      <vt:lpstr>CAPBEP_Rugby_NbG</vt:lpstr>
      <vt:lpstr>CAPBEP_SautCheval_MoyF</vt:lpstr>
      <vt:lpstr>CAPBEP_SautCheval_MoyG</vt:lpstr>
      <vt:lpstr>CAPBEP_SautCheval_NbF</vt:lpstr>
      <vt:lpstr>CAPBEP_SautCheval_NbG</vt:lpstr>
      <vt:lpstr>CAPBEP_Sauvetage_MoyF</vt:lpstr>
      <vt:lpstr>CAPBEP_Sauvetage_MoyG</vt:lpstr>
      <vt:lpstr>CAPBEP_Sauvetage_NbF</vt:lpstr>
      <vt:lpstr>CAPBEP_Sauvetage_NbG</vt:lpstr>
      <vt:lpstr>CAPBEP_Step_MoyF</vt:lpstr>
      <vt:lpstr>CAPBEP_Step_MoyG</vt:lpstr>
      <vt:lpstr>CAPBEP_Step_NbF</vt:lpstr>
      <vt:lpstr>CAPBEP_Step_NbG</vt:lpstr>
      <vt:lpstr>CAPBEP_TT_MoyF</vt:lpstr>
      <vt:lpstr>CAPBEP_TT_MoyG</vt:lpstr>
      <vt:lpstr>CAPBEP_TT_NbF</vt:lpstr>
      <vt:lpstr>CAPBEP_TT_NbG</vt:lpstr>
      <vt:lpstr>CAPBEP_VB_MoyF</vt:lpstr>
      <vt:lpstr>CAPBEP_VB_MoyG</vt:lpstr>
      <vt:lpstr>CAPBEP_VB_NbF</vt:lpstr>
      <vt:lpstr>CAPBEP_VB_NbG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</dc:creator>
  <cp:lastModifiedBy>François</cp:lastModifiedBy>
  <dcterms:created xsi:type="dcterms:W3CDTF">2011-11-07T13:42:34Z</dcterms:created>
  <dcterms:modified xsi:type="dcterms:W3CDTF">2019-07-16T17:32:03Z</dcterms:modified>
</cp:coreProperties>
</file>