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DSDEN57\Desktop\PROGRAMMATIONS Document de travail\"/>
    </mc:Choice>
  </mc:AlternateContent>
  <bookViews>
    <workbookView xWindow="0" yWindow="0" windowWidth="31515" windowHeight="19605" tabRatio="761"/>
  </bookViews>
  <sheets>
    <sheet name="Accueil" sheetId="5" r:id="rId1"/>
    <sheet name="Conditions_Pratique" sheetId="12" r:id="rId2"/>
    <sheet name="Cycle_2" sheetId="11" r:id="rId3"/>
    <sheet name="Cycle_3" sheetId="3" r:id="rId4"/>
    <sheet name="Synthese_Classes" sheetId="9" state="hidden" r:id="rId5"/>
    <sheet name="Synthese_Cycle2" sheetId="10" state="hidden" r:id="rId6"/>
    <sheet name="Synthese_Cycle3" sheetId="8" state="hidden" r:id="rId7"/>
    <sheet name="Bilan_Activites" sheetId="7" state="hidden" r:id="rId8"/>
    <sheet name="Donnees" sheetId="2" state="hidden" r:id="rId9"/>
  </sheets>
  <definedNames>
    <definedName name="_xlnm._FilterDatabase" localSheetId="2" hidden="1">Cycle_2!#REF!</definedName>
    <definedName name="_xlnm._FilterDatabase" localSheetId="3" hidden="1">Cycle_3!$F$57:$F$57</definedName>
    <definedName name="AnneeScol">Donnees!$K$3:$K$16</definedName>
    <definedName name="Champ_1">Donnees!$C$3:$C$12</definedName>
    <definedName name="Champ_2">Donnees!$D$3:$D$10</definedName>
    <definedName name="Champ_3">Donnees!$E$3:$E$7</definedName>
    <definedName name="Champ_4">Donnees!$F$3:$F$9</definedName>
    <definedName name="Departements">Donnees!$M$2:$P$2</definedName>
    <definedName name="FreqCh1">Bilan_Activites!$P$79:$P$93</definedName>
    <definedName name="LieuxDePratique">Donnees!$T$3:$T$17</definedName>
    <definedName name="LieuxPratique">Conditions_Pratique!$D$6:$D$19</definedName>
    <definedName name="ListeChamps">Donnees!$B$2:$F$2</definedName>
    <definedName name="ListeEnseignants">Accueil!$F$11:$F$30</definedName>
    <definedName name="ListeMateriels">Conditions_Pratique!$F$6:$F$16</definedName>
    <definedName name="ListePartenaires">Conditions_Pratique!$J$6:$J$12</definedName>
    <definedName name="ListeTypeEnseignants">Conditions_Pratique!$H$6:$H$9</definedName>
    <definedName name="Materiels">Donnees!$V$3:$V$14</definedName>
    <definedName name="Meurthe_et_Moselle">Donnees!$M$3:$M$23</definedName>
    <definedName name="Néant">Donnees!$B$3</definedName>
    <definedName name="Partenaires">Donnees!$AA$3:$AA$10</definedName>
    <definedName name="plage_cycle2Ch1">Bilan_Activites!$E$8:$Q$22</definedName>
    <definedName name="plage_cycle2Ch2">Bilan_Activites!$E$25:$Q$39</definedName>
    <definedName name="plage_cycle2Ch3">Bilan_Activites!$E$42:$Q$56</definedName>
    <definedName name="plage_cycle2Ch4">Bilan_Activites!$E$59:$Q$73</definedName>
    <definedName name="plage_Cycle3Ch1">Bilan_Activites!$E$79:$Q$93</definedName>
    <definedName name="plage_cycle3Ch2">Bilan_Activites!$E$96:$Q$110</definedName>
    <definedName name="plage_cycle3Ch3">Bilan_Activites!$E$113:$Q$127</definedName>
    <definedName name="plage_cycle3Ch4">Bilan_Activites!$E$130:$Q$144</definedName>
    <definedName name="TypeEnseignants">Donnees!$Y$3:$Y$7</definedName>
    <definedName name="VersLog">Conditions_Pratique!$A$2</definedName>
    <definedName name="_xlnm.Print_Area" localSheetId="0">Accueil!$D$2:$Q$47</definedName>
    <definedName name="_xlnm.Print_Area" localSheetId="7">Bilan_Activites!$D$5:$Q$144</definedName>
    <definedName name="_xlnm.Print_Area" localSheetId="1">Conditions_Pratique!$C$3:$K$20</definedName>
    <definedName name="_xlnm.Print_Area" localSheetId="2">Cycle_2!$A$1:$S$55</definedName>
    <definedName name="_xlnm.Print_Area" localSheetId="3">Cycle_3!$A$1:$S$57</definedName>
    <definedName name="_xlnm.Print_Area" localSheetId="8">Donnees!$B$1:$L$28</definedName>
    <definedName name="_xlnm.Print_Area" localSheetId="4">Synthese_Classes!$C$3:$I$37</definedName>
    <definedName name="_xlnm.Print_Area" localSheetId="5">Synthese_Cycle2!$E$4:$I$72</definedName>
    <definedName name="_xlnm.Print_Area" localSheetId="6">Synthese_Cycle3!$E$4:$I$72</definedName>
  </definedNames>
  <calcPr calcId="162913" iterateDelta="1E-4"/>
  <extLst>
    <ext xmlns:mx="http://schemas.microsoft.com/office/mac/excel/2008/main" uri="{7523E5D3-25F3-A5E0-1632-64F254C22452}">
      <mx:ArchID Flags="2"/>
    </ext>
  </extLst>
</workbook>
</file>

<file path=xl/calcChain.xml><?xml version="1.0" encoding="utf-8"?>
<calcChain xmlns="http://schemas.openxmlformats.org/spreadsheetml/2006/main">
  <c r="E131" i="7" l="1"/>
  <c r="H131" i="7"/>
  <c r="E132" i="7"/>
  <c r="H132" i="7"/>
  <c r="E133" i="7"/>
  <c r="H133" i="7"/>
  <c r="E134" i="7"/>
  <c r="H134" i="7"/>
  <c r="E135" i="7"/>
  <c r="H135" i="7"/>
  <c r="E136" i="7"/>
  <c r="H136" i="7"/>
  <c r="E137" i="7"/>
  <c r="H137" i="7"/>
  <c r="E138" i="7"/>
  <c r="H138" i="7"/>
  <c r="E139" i="7"/>
  <c r="H139" i="7"/>
  <c r="E140" i="7"/>
  <c r="H140" i="7"/>
  <c r="E141" i="7"/>
  <c r="H141" i="7"/>
  <c r="E142" i="7"/>
  <c r="H142" i="7"/>
  <c r="E143" i="7"/>
  <c r="H143" i="7"/>
  <c r="E144" i="7"/>
  <c r="H144" i="7"/>
  <c r="E130" i="7"/>
  <c r="H130" i="7"/>
  <c r="E26" i="7"/>
  <c r="F26" i="7"/>
  <c r="G26" i="7"/>
  <c r="H26" i="7"/>
  <c r="I26" i="7"/>
  <c r="J26" i="7"/>
  <c r="K26" i="7"/>
  <c r="L26" i="7"/>
  <c r="M26" i="7"/>
  <c r="N26" i="7"/>
  <c r="O26" i="7"/>
  <c r="E27" i="7"/>
  <c r="F27" i="7"/>
  <c r="G27" i="7"/>
  <c r="H27" i="7"/>
  <c r="I27" i="7"/>
  <c r="J27" i="7"/>
  <c r="K27" i="7"/>
  <c r="L27" i="7"/>
  <c r="M27" i="7"/>
  <c r="N27" i="7"/>
  <c r="O27" i="7"/>
  <c r="E28" i="7"/>
  <c r="F28" i="7"/>
  <c r="G28" i="7"/>
  <c r="H28" i="7"/>
  <c r="I28" i="7"/>
  <c r="J28" i="7"/>
  <c r="K28" i="7"/>
  <c r="L28" i="7"/>
  <c r="M28" i="7"/>
  <c r="N28" i="7"/>
  <c r="O28" i="7"/>
  <c r="E29" i="7"/>
  <c r="F29" i="7"/>
  <c r="G29" i="7"/>
  <c r="H29" i="7"/>
  <c r="I29" i="7"/>
  <c r="J29" i="7"/>
  <c r="K29" i="7"/>
  <c r="L29" i="7"/>
  <c r="M29" i="7"/>
  <c r="N29" i="7"/>
  <c r="O29" i="7"/>
  <c r="E30" i="7"/>
  <c r="F30" i="7"/>
  <c r="G30" i="7"/>
  <c r="H30" i="7"/>
  <c r="I30" i="7"/>
  <c r="J30" i="7"/>
  <c r="K30" i="7"/>
  <c r="L30" i="7"/>
  <c r="M30" i="7"/>
  <c r="N30" i="7"/>
  <c r="O30" i="7"/>
  <c r="E31" i="7"/>
  <c r="F31" i="7"/>
  <c r="G31" i="7"/>
  <c r="H31" i="7"/>
  <c r="I31" i="7"/>
  <c r="J31" i="7"/>
  <c r="K31" i="7"/>
  <c r="L31" i="7"/>
  <c r="M31" i="7"/>
  <c r="N31" i="7"/>
  <c r="O31" i="7"/>
  <c r="E32" i="7"/>
  <c r="F32" i="7"/>
  <c r="G32" i="7"/>
  <c r="H32" i="7"/>
  <c r="I32" i="7"/>
  <c r="J32" i="7"/>
  <c r="K32" i="7"/>
  <c r="L32" i="7"/>
  <c r="M32" i="7"/>
  <c r="N32" i="7"/>
  <c r="O32" i="7"/>
  <c r="E33" i="7"/>
  <c r="F33" i="7"/>
  <c r="G33" i="7"/>
  <c r="H33" i="7"/>
  <c r="I33" i="7"/>
  <c r="J33" i="7"/>
  <c r="K33" i="7"/>
  <c r="L33" i="7"/>
  <c r="M33" i="7"/>
  <c r="N33" i="7"/>
  <c r="O33" i="7"/>
  <c r="E34" i="7"/>
  <c r="F34" i="7"/>
  <c r="G34" i="7"/>
  <c r="H34" i="7"/>
  <c r="I34" i="7"/>
  <c r="J34" i="7"/>
  <c r="K34" i="7"/>
  <c r="L34" i="7"/>
  <c r="M34" i="7"/>
  <c r="N34" i="7"/>
  <c r="O34" i="7"/>
  <c r="E35" i="7"/>
  <c r="F35" i="7"/>
  <c r="G35" i="7"/>
  <c r="H35" i="7"/>
  <c r="I35" i="7"/>
  <c r="J35" i="7"/>
  <c r="K35" i="7"/>
  <c r="L35" i="7"/>
  <c r="M35" i="7"/>
  <c r="N35" i="7"/>
  <c r="O35" i="7"/>
  <c r="E36" i="7"/>
  <c r="F36" i="7"/>
  <c r="G36" i="7"/>
  <c r="H36" i="7"/>
  <c r="I36" i="7"/>
  <c r="J36" i="7"/>
  <c r="K36" i="7"/>
  <c r="L36" i="7"/>
  <c r="M36" i="7"/>
  <c r="N36" i="7"/>
  <c r="O36" i="7"/>
  <c r="E37" i="7"/>
  <c r="F37" i="7"/>
  <c r="G37" i="7"/>
  <c r="H37" i="7"/>
  <c r="I37" i="7"/>
  <c r="J37" i="7"/>
  <c r="K37" i="7"/>
  <c r="L37" i="7"/>
  <c r="M37" i="7"/>
  <c r="N37" i="7"/>
  <c r="O37" i="7"/>
  <c r="E38" i="7"/>
  <c r="F38" i="7"/>
  <c r="G38" i="7"/>
  <c r="H38" i="7"/>
  <c r="I38" i="7"/>
  <c r="J38" i="7"/>
  <c r="K38" i="7"/>
  <c r="L38" i="7"/>
  <c r="M38" i="7"/>
  <c r="N38" i="7"/>
  <c r="O38" i="7"/>
  <c r="E39" i="7"/>
  <c r="F39" i="7"/>
  <c r="G39" i="7"/>
  <c r="H39" i="7"/>
  <c r="I39" i="7"/>
  <c r="J39" i="7"/>
  <c r="K39" i="7"/>
  <c r="L39" i="7"/>
  <c r="M39" i="7"/>
  <c r="N39" i="7"/>
  <c r="O39" i="7"/>
  <c r="E43" i="7"/>
  <c r="F43" i="7"/>
  <c r="G43" i="7"/>
  <c r="H43" i="7"/>
  <c r="I43" i="7"/>
  <c r="J43" i="7"/>
  <c r="K43" i="7"/>
  <c r="L43" i="7"/>
  <c r="M43" i="7"/>
  <c r="N43" i="7"/>
  <c r="O43" i="7"/>
  <c r="E44" i="7"/>
  <c r="F44" i="7"/>
  <c r="G44" i="7"/>
  <c r="H44" i="7"/>
  <c r="I44" i="7"/>
  <c r="J44" i="7"/>
  <c r="K44" i="7"/>
  <c r="L44" i="7"/>
  <c r="M44" i="7"/>
  <c r="N44" i="7"/>
  <c r="O44" i="7"/>
  <c r="E45" i="7"/>
  <c r="F45" i="7"/>
  <c r="G45" i="7"/>
  <c r="H45" i="7"/>
  <c r="I45" i="7"/>
  <c r="J45" i="7"/>
  <c r="K45" i="7"/>
  <c r="L45" i="7"/>
  <c r="M45" i="7"/>
  <c r="N45" i="7"/>
  <c r="O45" i="7"/>
  <c r="E46" i="7"/>
  <c r="F46" i="7"/>
  <c r="G46" i="7"/>
  <c r="H46" i="7"/>
  <c r="I46" i="7"/>
  <c r="J46" i="7"/>
  <c r="K46" i="7"/>
  <c r="L46" i="7"/>
  <c r="M46" i="7"/>
  <c r="N46" i="7"/>
  <c r="O46" i="7"/>
  <c r="E47" i="7"/>
  <c r="F47" i="7"/>
  <c r="G47" i="7"/>
  <c r="H47" i="7"/>
  <c r="I47" i="7"/>
  <c r="J47" i="7"/>
  <c r="K47" i="7"/>
  <c r="L47" i="7"/>
  <c r="M47" i="7"/>
  <c r="N47" i="7"/>
  <c r="O47" i="7"/>
  <c r="E48" i="7"/>
  <c r="F48" i="7"/>
  <c r="G48" i="7"/>
  <c r="H48" i="7"/>
  <c r="I48" i="7"/>
  <c r="J48" i="7"/>
  <c r="K48" i="7"/>
  <c r="L48" i="7"/>
  <c r="M48" i="7"/>
  <c r="N48" i="7"/>
  <c r="O48" i="7"/>
  <c r="E49" i="7"/>
  <c r="F49" i="7"/>
  <c r="G49" i="7"/>
  <c r="H49" i="7"/>
  <c r="I49" i="7"/>
  <c r="J49" i="7"/>
  <c r="K49" i="7"/>
  <c r="L49" i="7"/>
  <c r="M49" i="7"/>
  <c r="N49" i="7"/>
  <c r="O49" i="7"/>
  <c r="E50" i="7"/>
  <c r="F50" i="7"/>
  <c r="G50" i="7"/>
  <c r="H50" i="7"/>
  <c r="I50" i="7"/>
  <c r="J50" i="7"/>
  <c r="K50" i="7"/>
  <c r="L50" i="7"/>
  <c r="M50" i="7"/>
  <c r="N50" i="7"/>
  <c r="O50" i="7"/>
  <c r="E51" i="7"/>
  <c r="F51" i="7"/>
  <c r="G51" i="7"/>
  <c r="H51" i="7"/>
  <c r="I51" i="7"/>
  <c r="J51" i="7"/>
  <c r="K51" i="7"/>
  <c r="L51" i="7"/>
  <c r="M51" i="7"/>
  <c r="N51" i="7"/>
  <c r="O51" i="7"/>
  <c r="E52" i="7"/>
  <c r="F52" i="7"/>
  <c r="G52" i="7"/>
  <c r="H52" i="7"/>
  <c r="I52" i="7"/>
  <c r="J52" i="7"/>
  <c r="K52" i="7"/>
  <c r="L52" i="7"/>
  <c r="M52" i="7"/>
  <c r="N52" i="7"/>
  <c r="O52" i="7"/>
  <c r="E53" i="7"/>
  <c r="F53" i="7"/>
  <c r="G53" i="7"/>
  <c r="H53" i="7"/>
  <c r="I53" i="7"/>
  <c r="J53" i="7"/>
  <c r="K53" i="7"/>
  <c r="L53" i="7"/>
  <c r="M53" i="7"/>
  <c r="N53" i="7"/>
  <c r="O53" i="7"/>
  <c r="E54" i="7"/>
  <c r="F54" i="7"/>
  <c r="G54" i="7"/>
  <c r="H54" i="7"/>
  <c r="I54" i="7"/>
  <c r="J54" i="7"/>
  <c r="K54" i="7"/>
  <c r="L54" i="7"/>
  <c r="M54" i="7"/>
  <c r="N54" i="7"/>
  <c r="O54" i="7"/>
  <c r="E55" i="7"/>
  <c r="F55" i="7"/>
  <c r="G55" i="7"/>
  <c r="H55" i="7"/>
  <c r="I55" i="7"/>
  <c r="J55" i="7"/>
  <c r="K55" i="7"/>
  <c r="L55" i="7"/>
  <c r="M55" i="7"/>
  <c r="N55" i="7"/>
  <c r="O55" i="7"/>
  <c r="E56" i="7"/>
  <c r="F56" i="7"/>
  <c r="G56" i="7"/>
  <c r="H56" i="7"/>
  <c r="I56" i="7"/>
  <c r="J56" i="7"/>
  <c r="K56" i="7"/>
  <c r="L56" i="7"/>
  <c r="M56" i="7"/>
  <c r="N56" i="7"/>
  <c r="O56" i="7"/>
  <c r="E60" i="7"/>
  <c r="F60" i="7"/>
  <c r="G60" i="7"/>
  <c r="H60" i="7"/>
  <c r="I60" i="7"/>
  <c r="J60" i="7"/>
  <c r="K60" i="7"/>
  <c r="L60" i="7"/>
  <c r="M60" i="7"/>
  <c r="N60" i="7"/>
  <c r="O60" i="7"/>
  <c r="E61" i="7"/>
  <c r="F61" i="7"/>
  <c r="G61" i="7"/>
  <c r="H61" i="7"/>
  <c r="I61" i="7"/>
  <c r="J61" i="7"/>
  <c r="K61" i="7"/>
  <c r="L61" i="7"/>
  <c r="M61" i="7"/>
  <c r="N61" i="7"/>
  <c r="O61" i="7"/>
  <c r="E62" i="7"/>
  <c r="F62" i="7"/>
  <c r="G62" i="7"/>
  <c r="H62" i="7"/>
  <c r="I62" i="7"/>
  <c r="J62" i="7"/>
  <c r="K62" i="7"/>
  <c r="L62" i="7"/>
  <c r="M62" i="7"/>
  <c r="N62" i="7"/>
  <c r="O62" i="7"/>
  <c r="E63" i="7"/>
  <c r="F63" i="7"/>
  <c r="G63" i="7"/>
  <c r="H63" i="7"/>
  <c r="I63" i="7"/>
  <c r="J63" i="7"/>
  <c r="K63" i="7"/>
  <c r="L63" i="7"/>
  <c r="M63" i="7"/>
  <c r="N63" i="7"/>
  <c r="O63" i="7"/>
  <c r="E64" i="7"/>
  <c r="F64" i="7"/>
  <c r="G64" i="7"/>
  <c r="H64" i="7"/>
  <c r="I64" i="7"/>
  <c r="J64" i="7"/>
  <c r="K64" i="7"/>
  <c r="L64" i="7"/>
  <c r="M64" i="7"/>
  <c r="N64" i="7"/>
  <c r="O64" i="7"/>
  <c r="E65" i="7"/>
  <c r="F65" i="7"/>
  <c r="G65" i="7"/>
  <c r="H65" i="7"/>
  <c r="I65" i="7"/>
  <c r="J65" i="7"/>
  <c r="K65" i="7"/>
  <c r="L65" i="7"/>
  <c r="M65" i="7"/>
  <c r="N65" i="7"/>
  <c r="O65" i="7"/>
  <c r="E66" i="7"/>
  <c r="F66" i="7"/>
  <c r="G66" i="7"/>
  <c r="H66" i="7"/>
  <c r="I66" i="7"/>
  <c r="J66" i="7"/>
  <c r="K66" i="7"/>
  <c r="L66" i="7"/>
  <c r="M66" i="7"/>
  <c r="N66" i="7"/>
  <c r="O66" i="7"/>
  <c r="E67" i="7"/>
  <c r="F67" i="7"/>
  <c r="G67" i="7"/>
  <c r="H67" i="7"/>
  <c r="I67" i="7"/>
  <c r="J67" i="7"/>
  <c r="K67" i="7"/>
  <c r="L67" i="7"/>
  <c r="M67" i="7"/>
  <c r="N67" i="7"/>
  <c r="O67" i="7"/>
  <c r="E68" i="7"/>
  <c r="F68" i="7"/>
  <c r="G68" i="7"/>
  <c r="H68" i="7"/>
  <c r="I68" i="7"/>
  <c r="J68" i="7"/>
  <c r="K68" i="7"/>
  <c r="L68" i="7"/>
  <c r="M68" i="7"/>
  <c r="N68" i="7"/>
  <c r="O68" i="7"/>
  <c r="E69" i="7"/>
  <c r="F69" i="7"/>
  <c r="G69" i="7"/>
  <c r="H69" i="7"/>
  <c r="I69" i="7"/>
  <c r="J69" i="7"/>
  <c r="K69" i="7"/>
  <c r="L69" i="7"/>
  <c r="M69" i="7"/>
  <c r="N69" i="7"/>
  <c r="O69" i="7"/>
  <c r="E70" i="7"/>
  <c r="F70" i="7"/>
  <c r="G70" i="7"/>
  <c r="H70" i="7"/>
  <c r="I70" i="7"/>
  <c r="J70" i="7"/>
  <c r="K70" i="7"/>
  <c r="L70" i="7"/>
  <c r="M70" i="7"/>
  <c r="N70" i="7"/>
  <c r="O70" i="7"/>
  <c r="E71" i="7"/>
  <c r="F71" i="7"/>
  <c r="G71" i="7"/>
  <c r="H71" i="7"/>
  <c r="I71" i="7"/>
  <c r="J71" i="7"/>
  <c r="K71" i="7"/>
  <c r="L71" i="7"/>
  <c r="M71" i="7"/>
  <c r="N71" i="7"/>
  <c r="O71" i="7"/>
  <c r="E72" i="7"/>
  <c r="F72" i="7"/>
  <c r="G72" i="7"/>
  <c r="H72" i="7"/>
  <c r="I72" i="7"/>
  <c r="J72" i="7"/>
  <c r="K72" i="7"/>
  <c r="L72" i="7"/>
  <c r="M72" i="7"/>
  <c r="N72" i="7"/>
  <c r="O72" i="7"/>
  <c r="E73" i="7"/>
  <c r="F73" i="7"/>
  <c r="G73" i="7"/>
  <c r="H73" i="7"/>
  <c r="I73" i="7"/>
  <c r="J73" i="7"/>
  <c r="K73" i="7"/>
  <c r="L73" i="7"/>
  <c r="M73" i="7"/>
  <c r="N73" i="7"/>
  <c r="O73" i="7"/>
  <c r="E59" i="7"/>
  <c r="O59" i="7"/>
  <c r="N59" i="7"/>
  <c r="M59" i="7"/>
  <c r="L59" i="7"/>
  <c r="K59" i="7"/>
  <c r="J59" i="7"/>
  <c r="I59" i="7"/>
  <c r="H59" i="7"/>
  <c r="G59" i="7"/>
  <c r="F59" i="7"/>
  <c r="E42" i="7"/>
  <c r="O42" i="7"/>
  <c r="N42" i="7"/>
  <c r="M42" i="7"/>
  <c r="L42" i="7"/>
  <c r="K42" i="7"/>
  <c r="J42" i="7"/>
  <c r="I42" i="7"/>
  <c r="H42" i="7"/>
  <c r="G42" i="7"/>
  <c r="F42" i="7"/>
  <c r="E25" i="7"/>
  <c r="O25" i="7"/>
  <c r="N25" i="7"/>
  <c r="M25" i="7"/>
  <c r="L25" i="7"/>
  <c r="K25" i="7"/>
  <c r="J25" i="7"/>
  <c r="I25" i="7"/>
  <c r="H25" i="7"/>
  <c r="G25" i="7"/>
  <c r="F25" i="7"/>
  <c r="E58" i="7"/>
  <c r="O58" i="7"/>
  <c r="N58" i="7"/>
  <c r="M58" i="7"/>
  <c r="L58" i="7"/>
  <c r="K58" i="7"/>
  <c r="J58" i="7"/>
  <c r="I58" i="7"/>
  <c r="H58" i="7"/>
  <c r="G58" i="7"/>
  <c r="F58" i="7"/>
  <c r="E41" i="7"/>
  <c r="O41" i="7"/>
  <c r="N41" i="7"/>
  <c r="M41" i="7"/>
  <c r="L41" i="7"/>
  <c r="K41" i="7"/>
  <c r="J41" i="7"/>
  <c r="I41" i="7"/>
  <c r="H41" i="7"/>
  <c r="G41" i="7"/>
  <c r="F41" i="7"/>
  <c r="E24" i="7"/>
  <c r="O24" i="7"/>
  <c r="N24" i="7"/>
  <c r="M24" i="7"/>
  <c r="L24" i="7"/>
  <c r="K24" i="7"/>
  <c r="J24" i="7"/>
  <c r="I24" i="7"/>
  <c r="H24" i="7"/>
  <c r="G24" i="7"/>
  <c r="F24" i="7"/>
  <c r="E97" i="7"/>
  <c r="F97" i="7"/>
  <c r="H97" i="7"/>
  <c r="J97" i="7"/>
  <c r="L97" i="7"/>
  <c r="N97" i="7"/>
  <c r="P97" i="7"/>
  <c r="E25" i="8"/>
  <c r="E98" i="7"/>
  <c r="F98" i="7"/>
  <c r="H98" i="7"/>
  <c r="J98" i="7"/>
  <c r="L98" i="7"/>
  <c r="N98" i="7"/>
  <c r="P98" i="7"/>
  <c r="E26" i="8"/>
  <c r="E99" i="7"/>
  <c r="F99" i="7"/>
  <c r="H99" i="7"/>
  <c r="J99" i="7"/>
  <c r="L99" i="7"/>
  <c r="N99" i="7"/>
  <c r="P99" i="7"/>
  <c r="E96" i="7"/>
  <c r="F96" i="7"/>
  <c r="H96" i="7"/>
  <c r="J96" i="7"/>
  <c r="L96" i="7"/>
  <c r="N96" i="7"/>
  <c r="P96" i="7"/>
  <c r="E100" i="7"/>
  <c r="F100" i="7"/>
  <c r="H100" i="7"/>
  <c r="J100" i="7"/>
  <c r="L100" i="7"/>
  <c r="N100" i="7"/>
  <c r="P100" i="7"/>
  <c r="E101" i="7"/>
  <c r="F101" i="7"/>
  <c r="H101" i="7"/>
  <c r="J101" i="7"/>
  <c r="L101" i="7"/>
  <c r="N101" i="7"/>
  <c r="P101" i="7"/>
  <c r="E102" i="7"/>
  <c r="F102" i="7"/>
  <c r="H102" i="7"/>
  <c r="J102" i="7"/>
  <c r="L102" i="7"/>
  <c r="N102" i="7"/>
  <c r="P102" i="7"/>
  <c r="E103" i="7"/>
  <c r="F103" i="7"/>
  <c r="H103" i="7"/>
  <c r="J103" i="7"/>
  <c r="L103" i="7"/>
  <c r="N103" i="7"/>
  <c r="P103" i="7"/>
  <c r="E104" i="7"/>
  <c r="F104" i="7"/>
  <c r="H104" i="7"/>
  <c r="J104" i="7"/>
  <c r="L104" i="7"/>
  <c r="N104" i="7"/>
  <c r="P104" i="7"/>
  <c r="E105" i="7"/>
  <c r="F105" i="7"/>
  <c r="H105" i="7"/>
  <c r="J105" i="7"/>
  <c r="L105" i="7"/>
  <c r="N105" i="7"/>
  <c r="P105" i="7"/>
  <c r="E106" i="7"/>
  <c r="F106" i="7"/>
  <c r="H106" i="7"/>
  <c r="J106" i="7"/>
  <c r="L106" i="7"/>
  <c r="N106" i="7"/>
  <c r="P106" i="7"/>
  <c r="E107" i="7"/>
  <c r="F107" i="7"/>
  <c r="H107" i="7"/>
  <c r="J107" i="7"/>
  <c r="L107" i="7"/>
  <c r="N107" i="7"/>
  <c r="P107" i="7"/>
  <c r="E108" i="7"/>
  <c r="F108" i="7"/>
  <c r="H108" i="7"/>
  <c r="J108" i="7"/>
  <c r="L108" i="7"/>
  <c r="N108" i="7"/>
  <c r="P108" i="7"/>
  <c r="E109" i="7"/>
  <c r="F109" i="7"/>
  <c r="H109" i="7"/>
  <c r="J109" i="7"/>
  <c r="L109" i="7"/>
  <c r="N109" i="7"/>
  <c r="P109" i="7"/>
  <c r="E110" i="7"/>
  <c r="F110" i="7"/>
  <c r="H110" i="7"/>
  <c r="J110" i="7"/>
  <c r="L110" i="7"/>
  <c r="N110" i="7"/>
  <c r="P110" i="7"/>
  <c r="E27" i="8"/>
  <c r="E28" i="8"/>
  <c r="E29" i="8"/>
  <c r="E30" i="8"/>
  <c r="E31" i="8"/>
  <c r="E32" i="8"/>
  <c r="E33" i="8"/>
  <c r="E34" i="8"/>
  <c r="E35" i="8"/>
  <c r="E36" i="8"/>
  <c r="E37" i="8"/>
  <c r="E38" i="8"/>
  <c r="E24" i="8"/>
  <c r="G97" i="7"/>
  <c r="I97" i="7"/>
  <c r="K97" i="7"/>
  <c r="M97" i="7"/>
  <c r="O97" i="7"/>
  <c r="Q97" i="7"/>
  <c r="G25" i="8"/>
  <c r="G98" i="7"/>
  <c r="I98" i="7"/>
  <c r="K98" i="7"/>
  <c r="M98" i="7"/>
  <c r="O98" i="7"/>
  <c r="Q98" i="7"/>
  <c r="G26" i="8"/>
  <c r="G99" i="7"/>
  <c r="I99" i="7"/>
  <c r="K99" i="7"/>
  <c r="M99" i="7"/>
  <c r="O99" i="7"/>
  <c r="Q99" i="7"/>
  <c r="G96" i="7"/>
  <c r="I96" i="7"/>
  <c r="K96" i="7"/>
  <c r="M96" i="7"/>
  <c r="O96" i="7"/>
  <c r="Q96" i="7"/>
  <c r="G100" i="7"/>
  <c r="I100" i="7"/>
  <c r="K100" i="7"/>
  <c r="M100" i="7"/>
  <c r="O100" i="7"/>
  <c r="Q100" i="7"/>
  <c r="G101" i="7"/>
  <c r="I101" i="7"/>
  <c r="K101" i="7"/>
  <c r="M101" i="7"/>
  <c r="O101" i="7"/>
  <c r="Q101" i="7"/>
  <c r="G102" i="7"/>
  <c r="I102" i="7"/>
  <c r="K102" i="7"/>
  <c r="M102" i="7"/>
  <c r="O102" i="7"/>
  <c r="Q102" i="7"/>
  <c r="G103" i="7"/>
  <c r="I103" i="7"/>
  <c r="K103" i="7"/>
  <c r="M103" i="7"/>
  <c r="O103" i="7"/>
  <c r="Q103" i="7"/>
  <c r="G104" i="7"/>
  <c r="I104" i="7"/>
  <c r="K104" i="7"/>
  <c r="M104" i="7"/>
  <c r="O104" i="7"/>
  <c r="Q104" i="7"/>
  <c r="G105" i="7"/>
  <c r="I105" i="7"/>
  <c r="K105" i="7"/>
  <c r="M105" i="7"/>
  <c r="O105" i="7"/>
  <c r="Q105" i="7"/>
  <c r="G106" i="7"/>
  <c r="I106" i="7"/>
  <c r="K106" i="7"/>
  <c r="M106" i="7"/>
  <c r="O106" i="7"/>
  <c r="Q106" i="7"/>
  <c r="G107" i="7"/>
  <c r="I107" i="7"/>
  <c r="K107" i="7"/>
  <c r="M107" i="7"/>
  <c r="O107" i="7"/>
  <c r="Q107" i="7"/>
  <c r="G108" i="7"/>
  <c r="I108" i="7"/>
  <c r="K108" i="7"/>
  <c r="M108" i="7"/>
  <c r="O108" i="7"/>
  <c r="Q108" i="7"/>
  <c r="G109" i="7"/>
  <c r="I109" i="7"/>
  <c r="K109" i="7"/>
  <c r="M109" i="7"/>
  <c r="O109" i="7"/>
  <c r="Q109" i="7"/>
  <c r="G110" i="7"/>
  <c r="I110" i="7"/>
  <c r="K110" i="7"/>
  <c r="M110" i="7"/>
  <c r="O110" i="7"/>
  <c r="Q110" i="7"/>
  <c r="G27" i="8"/>
  <c r="G28" i="8"/>
  <c r="G29" i="8"/>
  <c r="G30" i="8"/>
  <c r="G31" i="8"/>
  <c r="G32" i="8"/>
  <c r="G33" i="8"/>
  <c r="G34" i="8"/>
  <c r="G35" i="8"/>
  <c r="G36" i="8"/>
  <c r="G37" i="8"/>
  <c r="G38" i="8"/>
  <c r="G24" i="8"/>
  <c r="D5" i="11"/>
  <c r="E21" i="7"/>
  <c r="F21" i="7"/>
  <c r="H21" i="7"/>
  <c r="J21" i="7"/>
  <c r="L21" i="7"/>
  <c r="N21" i="7"/>
  <c r="P21" i="7"/>
  <c r="F25" i="8"/>
  <c r="H25" i="8"/>
  <c r="I25" i="8"/>
  <c r="F26" i="8"/>
  <c r="H26" i="8"/>
  <c r="I26" i="8"/>
  <c r="E79" i="7"/>
  <c r="N79" i="7"/>
  <c r="H79" i="7"/>
  <c r="J79" i="7"/>
  <c r="F79" i="7"/>
  <c r="L79" i="7"/>
  <c r="P79" i="7"/>
  <c r="E80" i="7"/>
  <c r="N80" i="7"/>
  <c r="H80" i="7"/>
  <c r="J80" i="7"/>
  <c r="F80" i="7"/>
  <c r="L80" i="7"/>
  <c r="P80" i="7"/>
  <c r="E81" i="7"/>
  <c r="N81" i="7"/>
  <c r="H81" i="7"/>
  <c r="J81" i="7"/>
  <c r="F81" i="7"/>
  <c r="L81" i="7"/>
  <c r="P81" i="7"/>
  <c r="E82" i="7"/>
  <c r="N82" i="7"/>
  <c r="H82" i="7"/>
  <c r="J82" i="7"/>
  <c r="F82" i="7"/>
  <c r="L82" i="7"/>
  <c r="P82" i="7"/>
  <c r="E83" i="7"/>
  <c r="N83" i="7"/>
  <c r="H83" i="7"/>
  <c r="J83" i="7"/>
  <c r="F83" i="7"/>
  <c r="L83" i="7"/>
  <c r="P83" i="7"/>
  <c r="E84" i="7"/>
  <c r="N84" i="7"/>
  <c r="H84" i="7"/>
  <c r="J84" i="7"/>
  <c r="F84" i="7"/>
  <c r="L84" i="7"/>
  <c r="P84" i="7"/>
  <c r="E85" i="7"/>
  <c r="N85" i="7"/>
  <c r="H85" i="7"/>
  <c r="J85" i="7"/>
  <c r="F85" i="7"/>
  <c r="L85" i="7"/>
  <c r="P85" i="7"/>
  <c r="E86" i="7"/>
  <c r="N86" i="7"/>
  <c r="H86" i="7"/>
  <c r="J86" i="7"/>
  <c r="F86" i="7"/>
  <c r="L86" i="7"/>
  <c r="P86" i="7"/>
  <c r="E87" i="7"/>
  <c r="N87" i="7"/>
  <c r="H87" i="7"/>
  <c r="J87" i="7"/>
  <c r="F87" i="7"/>
  <c r="L87" i="7"/>
  <c r="P87" i="7"/>
  <c r="E88" i="7"/>
  <c r="N88" i="7"/>
  <c r="H88" i="7"/>
  <c r="J88" i="7"/>
  <c r="F88" i="7"/>
  <c r="L88" i="7"/>
  <c r="P88" i="7"/>
  <c r="E89" i="7"/>
  <c r="N89" i="7"/>
  <c r="H89" i="7"/>
  <c r="J89" i="7"/>
  <c r="F89" i="7"/>
  <c r="L89" i="7"/>
  <c r="P89" i="7"/>
  <c r="E90" i="7"/>
  <c r="N90" i="7"/>
  <c r="H90" i="7"/>
  <c r="J90" i="7"/>
  <c r="F90" i="7"/>
  <c r="L90" i="7"/>
  <c r="P90" i="7"/>
  <c r="E91" i="7"/>
  <c r="N91" i="7"/>
  <c r="H91" i="7"/>
  <c r="J91" i="7"/>
  <c r="F91" i="7"/>
  <c r="L91" i="7"/>
  <c r="P91" i="7"/>
  <c r="E92" i="7"/>
  <c r="N92" i="7"/>
  <c r="H92" i="7"/>
  <c r="J92" i="7"/>
  <c r="F92" i="7"/>
  <c r="L92" i="7"/>
  <c r="P92" i="7"/>
  <c r="E93" i="7"/>
  <c r="N93" i="7"/>
  <c r="H93" i="7"/>
  <c r="J93" i="7"/>
  <c r="F93" i="7"/>
  <c r="L93" i="7"/>
  <c r="P93" i="7"/>
  <c r="F27" i="8"/>
  <c r="O79" i="7"/>
  <c r="I79" i="7"/>
  <c r="K79" i="7"/>
  <c r="G79" i="7"/>
  <c r="M79" i="7"/>
  <c r="Q79" i="7"/>
  <c r="O80" i="7"/>
  <c r="I80" i="7"/>
  <c r="K80" i="7"/>
  <c r="G80" i="7"/>
  <c r="M80" i="7"/>
  <c r="Q80" i="7"/>
  <c r="O81" i="7"/>
  <c r="I81" i="7"/>
  <c r="K81" i="7"/>
  <c r="G81" i="7"/>
  <c r="M81" i="7"/>
  <c r="Q81" i="7"/>
  <c r="O82" i="7"/>
  <c r="I82" i="7"/>
  <c r="K82" i="7"/>
  <c r="G82" i="7"/>
  <c r="M82" i="7"/>
  <c r="Q82" i="7"/>
  <c r="O83" i="7"/>
  <c r="I83" i="7"/>
  <c r="K83" i="7"/>
  <c r="G83" i="7"/>
  <c r="M83" i="7"/>
  <c r="Q83" i="7"/>
  <c r="O84" i="7"/>
  <c r="I84" i="7"/>
  <c r="K84" i="7"/>
  <c r="G84" i="7"/>
  <c r="M84" i="7"/>
  <c r="Q84" i="7"/>
  <c r="O85" i="7"/>
  <c r="I85" i="7"/>
  <c r="K85" i="7"/>
  <c r="G85" i="7"/>
  <c r="M85" i="7"/>
  <c r="Q85" i="7"/>
  <c r="O86" i="7"/>
  <c r="I86" i="7"/>
  <c r="K86" i="7"/>
  <c r="G86" i="7"/>
  <c r="M86" i="7"/>
  <c r="Q86" i="7"/>
  <c r="O87" i="7"/>
  <c r="I87" i="7"/>
  <c r="K87" i="7"/>
  <c r="G87" i="7"/>
  <c r="M87" i="7"/>
  <c r="Q87" i="7"/>
  <c r="O88" i="7"/>
  <c r="I88" i="7"/>
  <c r="K88" i="7"/>
  <c r="G88" i="7"/>
  <c r="M88" i="7"/>
  <c r="Q88" i="7"/>
  <c r="O89" i="7"/>
  <c r="I89" i="7"/>
  <c r="K89" i="7"/>
  <c r="G89" i="7"/>
  <c r="M89" i="7"/>
  <c r="Q89" i="7"/>
  <c r="O90" i="7"/>
  <c r="I90" i="7"/>
  <c r="K90" i="7"/>
  <c r="G90" i="7"/>
  <c r="M90" i="7"/>
  <c r="Q90" i="7"/>
  <c r="O91" i="7"/>
  <c r="I91" i="7"/>
  <c r="K91" i="7"/>
  <c r="G91" i="7"/>
  <c r="M91" i="7"/>
  <c r="Q91" i="7"/>
  <c r="O92" i="7"/>
  <c r="I92" i="7"/>
  <c r="K92" i="7"/>
  <c r="G92" i="7"/>
  <c r="M92" i="7"/>
  <c r="Q92" i="7"/>
  <c r="O93" i="7"/>
  <c r="I93" i="7"/>
  <c r="K93" i="7"/>
  <c r="G93" i="7"/>
  <c r="M93" i="7"/>
  <c r="Q93" i="7"/>
  <c r="H27" i="8"/>
  <c r="I27" i="8"/>
  <c r="F28" i="8"/>
  <c r="H28" i="8"/>
  <c r="I28" i="8"/>
  <c r="F29" i="8"/>
  <c r="H29" i="8"/>
  <c r="I29" i="8"/>
  <c r="F30" i="8"/>
  <c r="H30" i="8"/>
  <c r="I30" i="8"/>
  <c r="F31" i="8"/>
  <c r="H31" i="8"/>
  <c r="I31" i="8"/>
  <c r="F32" i="8"/>
  <c r="H32" i="8"/>
  <c r="I32" i="8"/>
  <c r="F33" i="8"/>
  <c r="H33" i="8"/>
  <c r="I33" i="8"/>
  <c r="F34" i="8"/>
  <c r="H34" i="8"/>
  <c r="I34" i="8"/>
  <c r="F35" i="8"/>
  <c r="H35" i="8"/>
  <c r="I35" i="8"/>
  <c r="F36" i="8"/>
  <c r="H36" i="8"/>
  <c r="I36" i="8"/>
  <c r="F37" i="8"/>
  <c r="H37" i="8"/>
  <c r="I37" i="8"/>
  <c r="F38" i="8"/>
  <c r="H38" i="8"/>
  <c r="I38" i="8"/>
  <c r="E8" i="8"/>
  <c r="F8" i="8"/>
  <c r="G8" i="8"/>
  <c r="H8" i="8"/>
  <c r="I8" i="8"/>
  <c r="E9" i="8"/>
  <c r="F9" i="8"/>
  <c r="G9" i="8"/>
  <c r="H9" i="8"/>
  <c r="I9" i="8"/>
  <c r="E10" i="8"/>
  <c r="F10" i="8"/>
  <c r="G10" i="8"/>
  <c r="H10" i="8"/>
  <c r="I10" i="8"/>
  <c r="E11" i="8"/>
  <c r="F11" i="8"/>
  <c r="G11" i="8"/>
  <c r="H11" i="8"/>
  <c r="I11" i="8"/>
  <c r="E12" i="8"/>
  <c r="F12" i="8"/>
  <c r="G12" i="8"/>
  <c r="H12" i="8"/>
  <c r="I12" i="8"/>
  <c r="E13" i="8"/>
  <c r="F13" i="8"/>
  <c r="G13" i="8"/>
  <c r="H13" i="8"/>
  <c r="I13" i="8"/>
  <c r="E14" i="8"/>
  <c r="F14" i="8"/>
  <c r="G14" i="8"/>
  <c r="H14" i="8"/>
  <c r="I14" i="8"/>
  <c r="E15" i="8"/>
  <c r="F15" i="8"/>
  <c r="G15" i="8"/>
  <c r="H15" i="8"/>
  <c r="I15" i="8"/>
  <c r="E16" i="8"/>
  <c r="F16" i="8"/>
  <c r="G16" i="8"/>
  <c r="H16" i="8"/>
  <c r="I16" i="8"/>
  <c r="E17" i="8"/>
  <c r="F17" i="8"/>
  <c r="G17" i="8"/>
  <c r="H17" i="8"/>
  <c r="I17" i="8"/>
  <c r="E18" i="8"/>
  <c r="F18" i="8"/>
  <c r="G18" i="8"/>
  <c r="H18" i="8"/>
  <c r="I18" i="8"/>
  <c r="E19" i="8"/>
  <c r="F19" i="8"/>
  <c r="G19" i="8"/>
  <c r="H19" i="8"/>
  <c r="I19" i="8"/>
  <c r="E20" i="8"/>
  <c r="F20" i="8"/>
  <c r="G20" i="8"/>
  <c r="H20" i="8"/>
  <c r="I20" i="8"/>
  <c r="E21" i="8"/>
  <c r="F21" i="8"/>
  <c r="G21" i="8"/>
  <c r="H21" i="8"/>
  <c r="I21" i="8"/>
  <c r="F131" i="7"/>
  <c r="J131" i="7"/>
  <c r="L131" i="7"/>
  <c r="N131" i="7"/>
  <c r="P131" i="7"/>
  <c r="E59" i="8"/>
  <c r="F59" i="8"/>
  <c r="G131" i="7"/>
  <c r="I131" i="7"/>
  <c r="K131" i="7"/>
  <c r="M131" i="7"/>
  <c r="O131" i="7"/>
  <c r="Q131" i="7"/>
  <c r="I130" i="7"/>
  <c r="K130" i="7"/>
  <c r="G130" i="7"/>
  <c r="M130" i="7"/>
  <c r="O130" i="7"/>
  <c r="Q130" i="7"/>
  <c r="I132" i="7"/>
  <c r="K132" i="7"/>
  <c r="G132" i="7"/>
  <c r="M132" i="7"/>
  <c r="O132" i="7"/>
  <c r="Q132" i="7"/>
  <c r="I133" i="7"/>
  <c r="K133" i="7"/>
  <c r="G133" i="7"/>
  <c r="M133" i="7"/>
  <c r="O133" i="7"/>
  <c r="Q133" i="7"/>
  <c r="I134" i="7"/>
  <c r="K134" i="7"/>
  <c r="G134" i="7"/>
  <c r="M134" i="7"/>
  <c r="O134" i="7"/>
  <c r="Q134" i="7"/>
  <c r="I135" i="7"/>
  <c r="K135" i="7"/>
  <c r="G135" i="7"/>
  <c r="M135" i="7"/>
  <c r="O135" i="7"/>
  <c r="Q135" i="7"/>
  <c r="I136" i="7"/>
  <c r="K136" i="7"/>
  <c r="G136" i="7"/>
  <c r="M136" i="7"/>
  <c r="O136" i="7"/>
  <c r="Q136" i="7"/>
  <c r="I137" i="7"/>
  <c r="K137" i="7"/>
  <c r="G137" i="7"/>
  <c r="M137" i="7"/>
  <c r="O137" i="7"/>
  <c r="Q137" i="7"/>
  <c r="I138" i="7"/>
  <c r="K138" i="7"/>
  <c r="G138" i="7"/>
  <c r="M138" i="7"/>
  <c r="O138" i="7"/>
  <c r="Q138" i="7"/>
  <c r="I139" i="7"/>
  <c r="K139" i="7"/>
  <c r="G139" i="7"/>
  <c r="M139" i="7"/>
  <c r="O139" i="7"/>
  <c r="Q139" i="7"/>
  <c r="I140" i="7"/>
  <c r="K140" i="7"/>
  <c r="G140" i="7"/>
  <c r="M140" i="7"/>
  <c r="O140" i="7"/>
  <c r="Q140" i="7"/>
  <c r="I141" i="7"/>
  <c r="K141" i="7"/>
  <c r="G141" i="7"/>
  <c r="M141" i="7"/>
  <c r="O141" i="7"/>
  <c r="Q141" i="7"/>
  <c r="I142" i="7"/>
  <c r="K142" i="7"/>
  <c r="G142" i="7"/>
  <c r="M142" i="7"/>
  <c r="O142" i="7"/>
  <c r="Q142" i="7"/>
  <c r="I143" i="7"/>
  <c r="K143" i="7"/>
  <c r="G143" i="7"/>
  <c r="M143" i="7"/>
  <c r="O143" i="7"/>
  <c r="Q143" i="7"/>
  <c r="I144" i="7"/>
  <c r="K144" i="7"/>
  <c r="G144" i="7"/>
  <c r="M144" i="7"/>
  <c r="O144" i="7"/>
  <c r="Q144" i="7"/>
  <c r="G59" i="8"/>
  <c r="H59" i="8"/>
  <c r="I59" i="8"/>
  <c r="F132" i="7"/>
  <c r="J132" i="7"/>
  <c r="L132" i="7"/>
  <c r="N132" i="7"/>
  <c r="P132" i="7"/>
  <c r="J130" i="7"/>
  <c r="F130" i="7"/>
  <c r="L130" i="7"/>
  <c r="N130" i="7"/>
  <c r="P130" i="7"/>
  <c r="J133" i="7"/>
  <c r="F133" i="7"/>
  <c r="L133" i="7"/>
  <c r="N133" i="7"/>
  <c r="P133" i="7"/>
  <c r="J134" i="7"/>
  <c r="F134" i="7"/>
  <c r="L134" i="7"/>
  <c r="N134" i="7"/>
  <c r="P134" i="7"/>
  <c r="J135" i="7"/>
  <c r="F135" i="7"/>
  <c r="L135" i="7"/>
  <c r="N135" i="7"/>
  <c r="P135" i="7"/>
  <c r="J136" i="7"/>
  <c r="F136" i="7"/>
  <c r="L136" i="7"/>
  <c r="N136" i="7"/>
  <c r="P136" i="7"/>
  <c r="J137" i="7"/>
  <c r="F137" i="7"/>
  <c r="L137" i="7"/>
  <c r="N137" i="7"/>
  <c r="P137" i="7"/>
  <c r="J138" i="7"/>
  <c r="F138" i="7"/>
  <c r="L138" i="7"/>
  <c r="N138" i="7"/>
  <c r="P138" i="7"/>
  <c r="J139" i="7"/>
  <c r="F139" i="7"/>
  <c r="L139" i="7"/>
  <c r="N139" i="7"/>
  <c r="P139" i="7"/>
  <c r="J140" i="7"/>
  <c r="F140" i="7"/>
  <c r="L140" i="7"/>
  <c r="N140" i="7"/>
  <c r="P140" i="7"/>
  <c r="J141" i="7"/>
  <c r="F141" i="7"/>
  <c r="L141" i="7"/>
  <c r="N141" i="7"/>
  <c r="P141" i="7"/>
  <c r="J142" i="7"/>
  <c r="F142" i="7"/>
  <c r="L142" i="7"/>
  <c r="N142" i="7"/>
  <c r="P142" i="7"/>
  <c r="J143" i="7"/>
  <c r="F143" i="7"/>
  <c r="L143" i="7"/>
  <c r="N143" i="7"/>
  <c r="P143" i="7"/>
  <c r="J144" i="7"/>
  <c r="F144" i="7"/>
  <c r="L144" i="7"/>
  <c r="N144" i="7"/>
  <c r="P144" i="7"/>
  <c r="E60" i="8"/>
  <c r="F60" i="8"/>
  <c r="G60" i="8"/>
  <c r="H60" i="8"/>
  <c r="I60" i="8"/>
  <c r="E61" i="8"/>
  <c r="F61" i="8"/>
  <c r="G61" i="8"/>
  <c r="H61" i="8"/>
  <c r="I61" i="8"/>
  <c r="E62" i="8"/>
  <c r="F62" i="8"/>
  <c r="G62" i="8"/>
  <c r="H62" i="8"/>
  <c r="I62" i="8"/>
  <c r="E63" i="8"/>
  <c r="F63" i="8"/>
  <c r="G63" i="8"/>
  <c r="H63" i="8"/>
  <c r="I63" i="8"/>
  <c r="E64" i="8"/>
  <c r="F64" i="8"/>
  <c r="G64" i="8"/>
  <c r="H64" i="8"/>
  <c r="I64" i="8"/>
  <c r="E65" i="8"/>
  <c r="F65" i="8"/>
  <c r="G65" i="8"/>
  <c r="H65" i="8"/>
  <c r="I65" i="8"/>
  <c r="E66" i="8"/>
  <c r="F66" i="8"/>
  <c r="G66" i="8"/>
  <c r="H66" i="8"/>
  <c r="I66" i="8"/>
  <c r="E67" i="8"/>
  <c r="F67" i="8"/>
  <c r="G67" i="8"/>
  <c r="H67" i="8"/>
  <c r="I67" i="8"/>
  <c r="E68" i="8"/>
  <c r="F68" i="8"/>
  <c r="G68" i="8"/>
  <c r="H68" i="8"/>
  <c r="I68" i="8"/>
  <c r="E69" i="8"/>
  <c r="F69" i="8"/>
  <c r="G69" i="8"/>
  <c r="H69" i="8"/>
  <c r="I69" i="8"/>
  <c r="E70" i="8"/>
  <c r="F70" i="8"/>
  <c r="G70" i="8"/>
  <c r="H70" i="8"/>
  <c r="I70" i="8"/>
  <c r="E71" i="8"/>
  <c r="F71" i="8"/>
  <c r="G71" i="8"/>
  <c r="H71" i="8"/>
  <c r="I71" i="8"/>
  <c r="E72" i="8"/>
  <c r="F72" i="8"/>
  <c r="G72" i="8"/>
  <c r="H72" i="8"/>
  <c r="I72" i="8"/>
  <c r="E114" i="7"/>
  <c r="F114" i="7"/>
  <c r="H114" i="7"/>
  <c r="J114" i="7"/>
  <c r="L114" i="7"/>
  <c r="N114" i="7"/>
  <c r="P114" i="7"/>
  <c r="E42" i="8"/>
  <c r="F42" i="8"/>
  <c r="G114" i="7"/>
  <c r="I114" i="7"/>
  <c r="K114" i="7"/>
  <c r="M114" i="7"/>
  <c r="O114" i="7"/>
  <c r="Q114" i="7"/>
  <c r="G42" i="8"/>
  <c r="H42" i="8"/>
  <c r="I42" i="8"/>
  <c r="E115" i="7"/>
  <c r="F115" i="7"/>
  <c r="H115" i="7"/>
  <c r="J115" i="7"/>
  <c r="L115" i="7"/>
  <c r="N115" i="7"/>
  <c r="P115" i="7"/>
  <c r="E113" i="7"/>
  <c r="N113" i="7"/>
  <c r="H113" i="7"/>
  <c r="J113" i="7"/>
  <c r="F113" i="7"/>
  <c r="L113" i="7"/>
  <c r="P113" i="7"/>
  <c r="E116" i="7"/>
  <c r="N116" i="7"/>
  <c r="H116" i="7"/>
  <c r="J116" i="7"/>
  <c r="F116" i="7"/>
  <c r="L116" i="7"/>
  <c r="P116" i="7"/>
  <c r="E117" i="7"/>
  <c r="N117" i="7"/>
  <c r="H117" i="7"/>
  <c r="J117" i="7"/>
  <c r="F117" i="7"/>
  <c r="L117" i="7"/>
  <c r="P117" i="7"/>
  <c r="E118" i="7"/>
  <c r="N118" i="7"/>
  <c r="H118" i="7"/>
  <c r="J118" i="7"/>
  <c r="F118" i="7"/>
  <c r="L118" i="7"/>
  <c r="P118" i="7"/>
  <c r="E119" i="7"/>
  <c r="N119" i="7"/>
  <c r="H119" i="7"/>
  <c r="J119" i="7"/>
  <c r="F119" i="7"/>
  <c r="L119" i="7"/>
  <c r="P119" i="7"/>
  <c r="E120" i="7"/>
  <c r="N120" i="7"/>
  <c r="H120" i="7"/>
  <c r="J120" i="7"/>
  <c r="F120" i="7"/>
  <c r="L120" i="7"/>
  <c r="P120" i="7"/>
  <c r="E121" i="7"/>
  <c r="N121" i="7"/>
  <c r="H121" i="7"/>
  <c r="J121" i="7"/>
  <c r="F121" i="7"/>
  <c r="L121" i="7"/>
  <c r="P121" i="7"/>
  <c r="E122" i="7"/>
  <c r="N122" i="7"/>
  <c r="H122" i="7"/>
  <c r="J122" i="7"/>
  <c r="F122" i="7"/>
  <c r="L122" i="7"/>
  <c r="P122" i="7"/>
  <c r="E123" i="7"/>
  <c r="N123" i="7"/>
  <c r="H123" i="7"/>
  <c r="J123" i="7"/>
  <c r="F123" i="7"/>
  <c r="L123" i="7"/>
  <c r="P123" i="7"/>
  <c r="E124" i="7"/>
  <c r="N124" i="7"/>
  <c r="H124" i="7"/>
  <c r="J124" i="7"/>
  <c r="F124" i="7"/>
  <c r="L124" i="7"/>
  <c r="P124" i="7"/>
  <c r="E125" i="7"/>
  <c r="N125" i="7"/>
  <c r="H125" i="7"/>
  <c r="J125" i="7"/>
  <c r="F125" i="7"/>
  <c r="L125" i="7"/>
  <c r="P125" i="7"/>
  <c r="E126" i="7"/>
  <c r="N126" i="7"/>
  <c r="H126" i="7"/>
  <c r="J126" i="7"/>
  <c r="F126" i="7"/>
  <c r="L126" i="7"/>
  <c r="P126" i="7"/>
  <c r="E127" i="7"/>
  <c r="N127" i="7"/>
  <c r="H127" i="7"/>
  <c r="J127" i="7"/>
  <c r="F127" i="7"/>
  <c r="L127" i="7"/>
  <c r="P127" i="7"/>
  <c r="E43" i="8"/>
  <c r="F43" i="8"/>
  <c r="G115" i="7"/>
  <c r="I115" i="7"/>
  <c r="K115" i="7"/>
  <c r="M115" i="7"/>
  <c r="O115" i="7"/>
  <c r="Q115" i="7"/>
  <c r="O113" i="7"/>
  <c r="I113" i="7"/>
  <c r="K113" i="7"/>
  <c r="G113" i="7"/>
  <c r="M113" i="7"/>
  <c r="Q113" i="7"/>
  <c r="O116" i="7"/>
  <c r="I116" i="7"/>
  <c r="K116" i="7"/>
  <c r="G116" i="7"/>
  <c r="M116" i="7"/>
  <c r="Q116" i="7"/>
  <c r="O117" i="7"/>
  <c r="I117" i="7"/>
  <c r="K117" i="7"/>
  <c r="G117" i="7"/>
  <c r="M117" i="7"/>
  <c r="Q117" i="7"/>
  <c r="O118" i="7"/>
  <c r="I118" i="7"/>
  <c r="K118" i="7"/>
  <c r="G118" i="7"/>
  <c r="M118" i="7"/>
  <c r="Q118" i="7"/>
  <c r="O119" i="7"/>
  <c r="I119" i="7"/>
  <c r="K119" i="7"/>
  <c r="G119" i="7"/>
  <c r="M119" i="7"/>
  <c r="Q119" i="7"/>
  <c r="O120" i="7"/>
  <c r="I120" i="7"/>
  <c r="K120" i="7"/>
  <c r="G120" i="7"/>
  <c r="M120" i="7"/>
  <c r="Q120" i="7"/>
  <c r="O121" i="7"/>
  <c r="I121" i="7"/>
  <c r="K121" i="7"/>
  <c r="G121" i="7"/>
  <c r="M121" i="7"/>
  <c r="Q121" i="7"/>
  <c r="O122" i="7"/>
  <c r="I122" i="7"/>
  <c r="K122" i="7"/>
  <c r="G122" i="7"/>
  <c r="M122" i="7"/>
  <c r="Q122" i="7"/>
  <c r="O123" i="7"/>
  <c r="I123" i="7"/>
  <c r="K123" i="7"/>
  <c r="G123" i="7"/>
  <c r="M123" i="7"/>
  <c r="Q123" i="7"/>
  <c r="O124" i="7"/>
  <c r="I124" i="7"/>
  <c r="K124" i="7"/>
  <c r="G124" i="7"/>
  <c r="M124" i="7"/>
  <c r="Q124" i="7"/>
  <c r="O125" i="7"/>
  <c r="I125" i="7"/>
  <c r="K125" i="7"/>
  <c r="G125" i="7"/>
  <c r="M125" i="7"/>
  <c r="Q125" i="7"/>
  <c r="O126" i="7"/>
  <c r="I126" i="7"/>
  <c r="K126" i="7"/>
  <c r="G126" i="7"/>
  <c r="M126" i="7"/>
  <c r="Q126" i="7"/>
  <c r="O127" i="7"/>
  <c r="I127" i="7"/>
  <c r="K127" i="7"/>
  <c r="G127" i="7"/>
  <c r="M127" i="7"/>
  <c r="Q127" i="7"/>
  <c r="G43" i="8"/>
  <c r="H43" i="8"/>
  <c r="I43" i="8"/>
  <c r="E44" i="8"/>
  <c r="F44" i="8"/>
  <c r="G44" i="8"/>
  <c r="H44" i="8"/>
  <c r="I44" i="8"/>
  <c r="E45" i="8"/>
  <c r="F45" i="8"/>
  <c r="G45" i="8"/>
  <c r="H45" i="8"/>
  <c r="I45" i="8"/>
  <c r="E46" i="8"/>
  <c r="F46" i="8"/>
  <c r="G46" i="8"/>
  <c r="H46" i="8"/>
  <c r="I46" i="8"/>
  <c r="E47" i="8"/>
  <c r="F47" i="8"/>
  <c r="G47" i="8"/>
  <c r="H47" i="8"/>
  <c r="I47" i="8"/>
  <c r="E48" i="8"/>
  <c r="F48" i="8"/>
  <c r="G48" i="8"/>
  <c r="H48" i="8"/>
  <c r="I48" i="8"/>
  <c r="E49" i="8"/>
  <c r="F49" i="8"/>
  <c r="G49" i="8"/>
  <c r="H49" i="8"/>
  <c r="I49" i="8"/>
  <c r="E50" i="8"/>
  <c r="F50" i="8"/>
  <c r="G50" i="8"/>
  <c r="H50" i="8"/>
  <c r="I50" i="8"/>
  <c r="E51" i="8"/>
  <c r="F51" i="8"/>
  <c r="G51" i="8"/>
  <c r="H51" i="8"/>
  <c r="I51" i="8"/>
  <c r="E52" i="8"/>
  <c r="F52" i="8"/>
  <c r="G52" i="8"/>
  <c r="H52" i="8"/>
  <c r="I52" i="8"/>
  <c r="E53" i="8"/>
  <c r="F53" i="8"/>
  <c r="G53" i="8"/>
  <c r="H53" i="8"/>
  <c r="I53" i="8"/>
  <c r="E54" i="8"/>
  <c r="F54" i="8"/>
  <c r="G54" i="8"/>
  <c r="H54" i="8"/>
  <c r="I54" i="8"/>
  <c r="E55" i="8"/>
  <c r="F55" i="8"/>
  <c r="G55" i="8"/>
  <c r="H55" i="8"/>
  <c r="I55" i="8"/>
  <c r="E41" i="8"/>
  <c r="F41" i="8"/>
  <c r="G41" i="8"/>
  <c r="H41" i="8"/>
  <c r="I41" i="8"/>
  <c r="I24" i="8"/>
  <c r="H24" i="8"/>
  <c r="F24" i="8"/>
  <c r="E7" i="8"/>
  <c r="F7" i="8"/>
  <c r="G7" i="8"/>
  <c r="H7" i="8"/>
  <c r="I7" i="8"/>
  <c r="D59" i="8"/>
  <c r="D60" i="8"/>
  <c r="D61" i="8"/>
  <c r="D62" i="8"/>
  <c r="D63" i="8"/>
  <c r="D64" i="8"/>
  <c r="D65" i="8"/>
  <c r="D66" i="8"/>
  <c r="D67" i="8"/>
  <c r="D68" i="8"/>
  <c r="D69" i="8"/>
  <c r="D70" i="8"/>
  <c r="D71" i="8"/>
  <c r="D72" i="8"/>
  <c r="E58" i="8"/>
  <c r="F58" i="8"/>
  <c r="D58" i="8"/>
  <c r="D42" i="8"/>
  <c r="D43" i="8"/>
  <c r="D44" i="8"/>
  <c r="D45" i="8"/>
  <c r="D46" i="8"/>
  <c r="D47" i="8"/>
  <c r="D48" i="8"/>
  <c r="D49" i="8"/>
  <c r="D50" i="8"/>
  <c r="D51" i="8"/>
  <c r="D52" i="8"/>
  <c r="D53" i="8"/>
  <c r="D54" i="8"/>
  <c r="D55" i="8"/>
  <c r="D41" i="8"/>
  <c r="D25" i="8"/>
  <c r="D26" i="8"/>
  <c r="D27" i="8"/>
  <c r="D28" i="8"/>
  <c r="D29" i="8"/>
  <c r="D30" i="8"/>
  <c r="D31" i="8"/>
  <c r="D32" i="8"/>
  <c r="D33" i="8"/>
  <c r="D34" i="8"/>
  <c r="D35" i="8"/>
  <c r="D36" i="8"/>
  <c r="D37" i="8"/>
  <c r="D38" i="8"/>
  <c r="D24" i="8"/>
  <c r="D8" i="8"/>
  <c r="D9" i="8"/>
  <c r="D10" i="8"/>
  <c r="D11" i="8"/>
  <c r="D12" i="8"/>
  <c r="D13" i="8"/>
  <c r="D14" i="8"/>
  <c r="D15" i="8"/>
  <c r="D16" i="8"/>
  <c r="D17" i="8"/>
  <c r="D18" i="8"/>
  <c r="D19" i="8"/>
  <c r="D20" i="8"/>
  <c r="D21" i="8"/>
  <c r="D7" i="8"/>
  <c r="P60" i="7"/>
  <c r="E59" i="10"/>
  <c r="F59" i="10"/>
  <c r="D59" i="10"/>
  <c r="P61" i="7"/>
  <c r="P59" i="7"/>
  <c r="P62" i="7"/>
  <c r="P63" i="7"/>
  <c r="P64" i="7"/>
  <c r="P65" i="7"/>
  <c r="P66" i="7"/>
  <c r="P67" i="7"/>
  <c r="P68" i="7"/>
  <c r="P69" i="7"/>
  <c r="P70" i="7"/>
  <c r="P71" i="7"/>
  <c r="P72" i="7"/>
  <c r="P73" i="7"/>
  <c r="E60" i="10"/>
  <c r="F60" i="10"/>
  <c r="D60" i="10"/>
  <c r="E61" i="10"/>
  <c r="F61" i="10"/>
  <c r="D61" i="10"/>
  <c r="E62" i="10"/>
  <c r="F62" i="10"/>
  <c r="D62" i="10"/>
  <c r="E63" i="10"/>
  <c r="F63" i="10"/>
  <c r="D63" i="10"/>
  <c r="E64" i="10"/>
  <c r="F64" i="10"/>
  <c r="D64" i="10"/>
  <c r="E65" i="10"/>
  <c r="F65" i="10"/>
  <c r="D65" i="10"/>
  <c r="E66" i="10"/>
  <c r="F66" i="10"/>
  <c r="D66" i="10"/>
  <c r="E67" i="10"/>
  <c r="F67" i="10"/>
  <c r="D67" i="10"/>
  <c r="E68" i="10"/>
  <c r="F68" i="10"/>
  <c r="D68" i="10"/>
  <c r="E69" i="10"/>
  <c r="F69" i="10"/>
  <c r="D69" i="10"/>
  <c r="E70" i="10"/>
  <c r="F70" i="10"/>
  <c r="D70" i="10"/>
  <c r="E71" i="10"/>
  <c r="F71" i="10"/>
  <c r="D71" i="10"/>
  <c r="E72" i="10"/>
  <c r="F72" i="10"/>
  <c r="D72" i="10"/>
  <c r="E58" i="10"/>
  <c r="F58" i="10"/>
  <c r="D58" i="10"/>
  <c r="P43" i="7"/>
  <c r="E42" i="10"/>
  <c r="F42" i="10"/>
  <c r="D42" i="10"/>
  <c r="P44" i="7"/>
  <c r="P42" i="7"/>
  <c r="P45" i="7"/>
  <c r="P46" i="7"/>
  <c r="P47" i="7"/>
  <c r="P48" i="7"/>
  <c r="P49" i="7"/>
  <c r="P50" i="7"/>
  <c r="P51" i="7"/>
  <c r="P52" i="7"/>
  <c r="P53" i="7"/>
  <c r="P54" i="7"/>
  <c r="P55" i="7"/>
  <c r="P56" i="7"/>
  <c r="E43" i="10"/>
  <c r="F43" i="10"/>
  <c r="D43" i="10"/>
  <c r="E44" i="10"/>
  <c r="F44" i="10"/>
  <c r="D44" i="10"/>
  <c r="E45" i="10"/>
  <c r="F45" i="10"/>
  <c r="D45" i="10"/>
  <c r="E46" i="10"/>
  <c r="F46" i="10"/>
  <c r="D46" i="10"/>
  <c r="E47" i="10"/>
  <c r="F47" i="10"/>
  <c r="D47" i="10"/>
  <c r="E48" i="10"/>
  <c r="F48" i="10"/>
  <c r="D48" i="10"/>
  <c r="E49" i="10"/>
  <c r="F49" i="10"/>
  <c r="D49" i="10"/>
  <c r="E50" i="10"/>
  <c r="F50" i="10"/>
  <c r="D50" i="10"/>
  <c r="E51" i="10"/>
  <c r="F51" i="10"/>
  <c r="D51" i="10"/>
  <c r="E52" i="10"/>
  <c r="F52" i="10"/>
  <c r="D52" i="10"/>
  <c r="E53" i="10"/>
  <c r="F53" i="10"/>
  <c r="D53" i="10"/>
  <c r="E54" i="10"/>
  <c r="F54" i="10"/>
  <c r="D54" i="10"/>
  <c r="E55" i="10"/>
  <c r="F55" i="10"/>
  <c r="D55" i="10"/>
  <c r="E41" i="10"/>
  <c r="F41" i="10"/>
  <c r="D41" i="10"/>
  <c r="P26" i="7"/>
  <c r="E25" i="10"/>
  <c r="F25" i="10"/>
  <c r="D25" i="10"/>
  <c r="P27" i="7"/>
  <c r="E26" i="10"/>
  <c r="F26" i="10"/>
  <c r="D26" i="10"/>
  <c r="P28" i="7"/>
  <c r="P25" i="7"/>
  <c r="P29" i="7"/>
  <c r="P30" i="7"/>
  <c r="P31" i="7"/>
  <c r="P32" i="7"/>
  <c r="P33" i="7"/>
  <c r="P34" i="7"/>
  <c r="P35" i="7"/>
  <c r="P36" i="7"/>
  <c r="P37" i="7"/>
  <c r="P38" i="7"/>
  <c r="P39" i="7"/>
  <c r="E27" i="10"/>
  <c r="F27" i="10"/>
  <c r="D27" i="10"/>
  <c r="E28" i="10"/>
  <c r="F28" i="10"/>
  <c r="D28" i="10"/>
  <c r="E29" i="10"/>
  <c r="F29" i="10"/>
  <c r="D29" i="10"/>
  <c r="E30" i="10"/>
  <c r="F30" i="10"/>
  <c r="D30" i="10"/>
  <c r="E31" i="10"/>
  <c r="F31" i="10"/>
  <c r="D31" i="10"/>
  <c r="E32" i="10"/>
  <c r="F32" i="10"/>
  <c r="D32" i="10"/>
  <c r="E33" i="10"/>
  <c r="F33" i="10"/>
  <c r="D33" i="10"/>
  <c r="E34" i="10"/>
  <c r="F34" i="10"/>
  <c r="D34" i="10"/>
  <c r="E35" i="10"/>
  <c r="F35" i="10"/>
  <c r="D35" i="10"/>
  <c r="E36" i="10"/>
  <c r="F36" i="10"/>
  <c r="D36" i="10"/>
  <c r="E37" i="10"/>
  <c r="F37" i="10"/>
  <c r="D37" i="10"/>
  <c r="E38" i="10"/>
  <c r="F38" i="10"/>
  <c r="D38" i="10"/>
  <c r="E24" i="10"/>
  <c r="F24" i="10"/>
  <c r="D24" i="10"/>
  <c r="E9" i="7"/>
  <c r="F9" i="7"/>
  <c r="H9" i="7"/>
  <c r="J9" i="7"/>
  <c r="L9" i="7"/>
  <c r="N9" i="7"/>
  <c r="P9" i="7"/>
  <c r="E8" i="10"/>
  <c r="F8" i="10"/>
  <c r="D8" i="10"/>
  <c r="E10" i="7"/>
  <c r="F10" i="7"/>
  <c r="H10" i="7"/>
  <c r="J10" i="7"/>
  <c r="L10" i="7"/>
  <c r="N10" i="7"/>
  <c r="P10" i="7"/>
  <c r="E9" i="10"/>
  <c r="F9" i="10"/>
  <c r="D9" i="10"/>
  <c r="E11" i="7"/>
  <c r="F11" i="7"/>
  <c r="H11" i="7"/>
  <c r="J11" i="7"/>
  <c r="L11" i="7"/>
  <c r="N11" i="7"/>
  <c r="P11" i="7"/>
  <c r="E10" i="10"/>
  <c r="F10" i="10"/>
  <c r="D10" i="10"/>
  <c r="E12" i="7"/>
  <c r="F12" i="7"/>
  <c r="H12" i="7"/>
  <c r="J12" i="7"/>
  <c r="L12" i="7"/>
  <c r="N12" i="7"/>
  <c r="P12" i="7"/>
  <c r="E11" i="10"/>
  <c r="F11" i="10"/>
  <c r="D11" i="10"/>
  <c r="E13" i="7"/>
  <c r="F13" i="7"/>
  <c r="H13" i="7"/>
  <c r="J13" i="7"/>
  <c r="L13" i="7"/>
  <c r="N13" i="7"/>
  <c r="P13" i="7"/>
  <c r="E12" i="10"/>
  <c r="F12" i="10"/>
  <c r="D12" i="10"/>
  <c r="E14" i="7"/>
  <c r="F14" i="7"/>
  <c r="H14" i="7"/>
  <c r="J14" i="7"/>
  <c r="L14" i="7"/>
  <c r="N14" i="7"/>
  <c r="P14" i="7"/>
  <c r="E13" i="10"/>
  <c r="F13" i="10"/>
  <c r="D13" i="10"/>
  <c r="E15" i="7"/>
  <c r="F15" i="7"/>
  <c r="H15" i="7"/>
  <c r="J15" i="7"/>
  <c r="L15" i="7"/>
  <c r="N15" i="7"/>
  <c r="P15" i="7"/>
  <c r="E14" i="10"/>
  <c r="F14" i="10"/>
  <c r="D14" i="10"/>
  <c r="E16" i="7"/>
  <c r="F16" i="7"/>
  <c r="H16" i="7"/>
  <c r="J16" i="7"/>
  <c r="L16" i="7"/>
  <c r="N16" i="7"/>
  <c r="P16" i="7"/>
  <c r="E15" i="10"/>
  <c r="F15" i="10"/>
  <c r="D15" i="10"/>
  <c r="E17" i="7"/>
  <c r="F17" i="7"/>
  <c r="H17" i="7"/>
  <c r="J17" i="7"/>
  <c r="L17" i="7"/>
  <c r="N17" i="7"/>
  <c r="P17" i="7"/>
  <c r="E16" i="10"/>
  <c r="F16" i="10"/>
  <c r="D16" i="10"/>
  <c r="E18" i="7"/>
  <c r="F18" i="7"/>
  <c r="H18" i="7"/>
  <c r="J18" i="7"/>
  <c r="L18" i="7"/>
  <c r="N18" i="7"/>
  <c r="P18" i="7"/>
  <c r="E17" i="10"/>
  <c r="F17" i="10"/>
  <c r="D17" i="10"/>
  <c r="E19" i="7"/>
  <c r="F19" i="7"/>
  <c r="H19" i="7"/>
  <c r="J19" i="7"/>
  <c r="L19" i="7"/>
  <c r="N19" i="7"/>
  <c r="P19" i="7"/>
  <c r="E18" i="10"/>
  <c r="F18" i="10"/>
  <c r="D18" i="10"/>
  <c r="E20" i="7"/>
  <c r="F20" i="7"/>
  <c r="H20" i="7"/>
  <c r="J20" i="7"/>
  <c r="L20" i="7"/>
  <c r="N20" i="7"/>
  <c r="P20" i="7"/>
  <c r="E19" i="10"/>
  <c r="F19" i="10"/>
  <c r="D19" i="10"/>
  <c r="E20" i="10"/>
  <c r="F20" i="10"/>
  <c r="D20" i="10"/>
  <c r="E22" i="7"/>
  <c r="F22" i="7"/>
  <c r="H22" i="7"/>
  <c r="J22" i="7"/>
  <c r="L22" i="7"/>
  <c r="N22" i="7"/>
  <c r="P22" i="7"/>
  <c r="E21" i="10"/>
  <c r="F21" i="10"/>
  <c r="D21" i="10"/>
  <c r="E8" i="7"/>
  <c r="F8" i="7"/>
  <c r="H8" i="7"/>
  <c r="J8" i="7"/>
  <c r="L8" i="7"/>
  <c r="N8" i="7"/>
  <c r="P8" i="7"/>
  <c r="E7" i="10"/>
  <c r="F7" i="10"/>
  <c r="D7" i="10"/>
  <c r="G58" i="8"/>
  <c r="I58" i="8"/>
  <c r="H58" i="8"/>
  <c r="Q60" i="7"/>
  <c r="Q59" i="7"/>
  <c r="Q61" i="7"/>
  <c r="Q62" i="7"/>
  <c r="Q63" i="7"/>
  <c r="Q64" i="7"/>
  <c r="Q65" i="7"/>
  <c r="Q66" i="7"/>
  <c r="Q67" i="7"/>
  <c r="Q68" i="7"/>
  <c r="Q69" i="7"/>
  <c r="Q70" i="7"/>
  <c r="Q71" i="7"/>
  <c r="Q72" i="7"/>
  <c r="Q73" i="7"/>
  <c r="G59" i="10"/>
  <c r="H59" i="10"/>
  <c r="I59" i="10"/>
  <c r="G60" i="10"/>
  <c r="H60" i="10"/>
  <c r="I60" i="10"/>
  <c r="G61" i="10"/>
  <c r="H61" i="10"/>
  <c r="I61" i="10"/>
  <c r="G62" i="10"/>
  <c r="H62" i="10"/>
  <c r="I62" i="10"/>
  <c r="G63" i="10"/>
  <c r="H63" i="10"/>
  <c r="I63" i="10"/>
  <c r="G64" i="10"/>
  <c r="H64" i="10"/>
  <c r="I64" i="10"/>
  <c r="G65" i="10"/>
  <c r="H65" i="10"/>
  <c r="I65" i="10"/>
  <c r="G66" i="10"/>
  <c r="H66" i="10"/>
  <c r="I66" i="10"/>
  <c r="G67" i="10"/>
  <c r="H67" i="10"/>
  <c r="I67" i="10"/>
  <c r="G68" i="10"/>
  <c r="H68" i="10"/>
  <c r="I68" i="10"/>
  <c r="G69" i="10"/>
  <c r="H69" i="10"/>
  <c r="I69" i="10"/>
  <c r="G70" i="10"/>
  <c r="H70" i="10"/>
  <c r="I70" i="10"/>
  <c r="G71" i="10"/>
  <c r="H71" i="10"/>
  <c r="I71" i="10"/>
  <c r="G72" i="10"/>
  <c r="H72" i="10"/>
  <c r="I72" i="10"/>
  <c r="G58" i="10"/>
  <c r="I58" i="10"/>
  <c r="H58" i="10"/>
  <c r="Q42" i="7"/>
  <c r="G41" i="10"/>
  <c r="I41" i="10"/>
  <c r="H41" i="10"/>
  <c r="Q26" i="7"/>
  <c r="G25" i="10"/>
  <c r="H25" i="10"/>
  <c r="I25" i="10"/>
  <c r="Q27" i="7"/>
  <c r="G26" i="10"/>
  <c r="H26" i="10"/>
  <c r="I26" i="10"/>
  <c r="Q28" i="7"/>
  <c r="Q25" i="7"/>
  <c r="Q29" i="7"/>
  <c r="Q30" i="7"/>
  <c r="Q31" i="7"/>
  <c r="Q32" i="7"/>
  <c r="Q33" i="7"/>
  <c r="Q34" i="7"/>
  <c r="Q35" i="7"/>
  <c r="Q36" i="7"/>
  <c r="Q37" i="7"/>
  <c r="Q38" i="7"/>
  <c r="Q39" i="7"/>
  <c r="G27" i="10"/>
  <c r="H27" i="10"/>
  <c r="I27" i="10"/>
  <c r="G28" i="10"/>
  <c r="H28" i="10"/>
  <c r="I28" i="10"/>
  <c r="G29" i="10"/>
  <c r="H29" i="10"/>
  <c r="I29" i="10"/>
  <c r="G30" i="10"/>
  <c r="H30" i="10"/>
  <c r="I30" i="10"/>
  <c r="G31" i="10"/>
  <c r="H31" i="10"/>
  <c r="I31" i="10"/>
  <c r="G32" i="10"/>
  <c r="H32" i="10"/>
  <c r="I32" i="10"/>
  <c r="G33" i="10"/>
  <c r="H33" i="10"/>
  <c r="I33" i="10"/>
  <c r="G34" i="10"/>
  <c r="H34" i="10"/>
  <c r="I34" i="10"/>
  <c r="G35" i="10"/>
  <c r="H35" i="10"/>
  <c r="I35" i="10"/>
  <c r="G36" i="10"/>
  <c r="H36" i="10"/>
  <c r="I36" i="10"/>
  <c r="G37" i="10"/>
  <c r="H37" i="10"/>
  <c r="I37" i="10"/>
  <c r="G38" i="10"/>
  <c r="H38" i="10"/>
  <c r="I38" i="10"/>
  <c r="G24" i="10"/>
  <c r="I24" i="10"/>
  <c r="H24" i="10"/>
  <c r="G9" i="7"/>
  <c r="I9" i="7"/>
  <c r="K9" i="7"/>
  <c r="M9" i="7"/>
  <c r="O9" i="7"/>
  <c r="Q9" i="7"/>
  <c r="G8" i="10"/>
  <c r="H8" i="10"/>
  <c r="I8" i="10"/>
  <c r="G10" i="7"/>
  <c r="I10" i="7"/>
  <c r="K10" i="7"/>
  <c r="M10" i="7"/>
  <c r="O10" i="7"/>
  <c r="Q10" i="7"/>
  <c r="G9" i="10"/>
  <c r="H9" i="10"/>
  <c r="I9" i="10"/>
  <c r="G11" i="7"/>
  <c r="I11" i="7"/>
  <c r="K11" i="7"/>
  <c r="M11" i="7"/>
  <c r="O11" i="7"/>
  <c r="Q11" i="7"/>
  <c r="G10" i="10"/>
  <c r="H10" i="10"/>
  <c r="I10" i="10"/>
  <c r="G12" i="7"/>
  <c r="I12" i="7"/>
  <c r="K12" i="7"/>
  <c r="M12" i="7"/>
  <c r="O12" i="7"/>
  <c r="Q12" i="7"/>
  <c r="G11" i="10"/>
  <c r="H11" i="10"/>
  <c r="I11" i="10"/>
  <c r="G13" i="7"/>
  <c r="I13" i="7"/>
  <c r="K13" i="7"/>
  <c r="M13" i="7"/>
  <c r="O13" i="7"/>
  <c r="Q13" i="7"/>
  <c r="G12" i="10"/>
  <c r="H12" i="10"/>
  <c r="I12" i="10"/>
  <c r="G14" i="7"/>
  <c r="I14" i="7"/>
  <c r="K14" i="7"/>
  <c r="M14" i="7"/>
  <c r="O14" i="7"/>
  <c r="Q14" i="7"/>
  <c r="G13" i="10"/>
  <c r="H13" i="10"/>
  <c r="I13" i="10"/>
  <c r="G15" i="7"/>
  <c r="I15" i="7"/>
  <c r="K15" i="7"/>
  <c r="M15" i="7"/>
  <c r="O15" i="7"/>
  <c r="Q15" i="7"/>
  <c r="G14" i="10"/>
  <c r="H14" i="10"/>
  <c r="I14" i="10"/>
  <c r="G16" i="7"/>
  <c r="I16" i="7"/>
  <c r="K16" i="7"/>
  <c r="M16" i="7"/>
  <c r="O16" i="7"/>
  <c r="Q16" i="7"/>
  <c r="G15" i="10"/>
  <c r="H15" i="10"/>
  <c r="I15" i="10"/>
  <c r="G17" i="7"/>
  <c r="I17" i="7"/>
  <c r="K17" i="7"/>
  <c r="M17" i="7"/>
  <c r="O17" i="7"/>
  <c r="Q17" i="7"/>
  <c r="G16" i="10"/>
  <c r="H16" i="10"/>
  <c r="I16" i="10"/>
  <c r="G18" i="7"/>
  <c r="I18" i="7"/>
  <c r="K18" i="7"/>
  <c r="M18" i="7"/>
  <c r="O18" i="7"/>
  <c r="Q18" i="7"/>
  <c r="G17" i="10"/>
  <c r="H17" i="10"/>
  <c r="I17" i="10"/>
  <c r="G19" i="7"/>
  <c r="I19" i="7"/>
  <c r="K19" i="7"/>
  <c r="M19" i="7"/>
  <c r="O19" i="7"/>
  <c r="Q19" i="7"/>
  <c r="G18" i="10"/>
  <c r="H18" i="10"/>
  <c r="I18" i="10"/>
  <c r="G20" i="7"/>
  <c r="I20" i="7"/>
  <c r="K20" i="7"/>
  <c r="M20" i="7"/>
  <c r="O20" i="7"/>
  <c r="Q20" i="7"/>
  <c r="G19" i="10"/>
  <c r="H19" i="10"/>
  <c r="I19" i="10"/>
  <c r="G21" i="7"/>
  <c r="I21" i="7"/>
  <c r="K21" i="7"/>
  <c r="M21" i="7"/>
  <c r="O21" i="7"/>
  <c r="Q21" i="7"/>
  <c r="G20" i="10"/>
  <c r="H20" i="10"/>
  <c r="I20" i="10"/>
  <c r="G22" i="7"/>
  <c r="I22" i="7"/>
  <c r="K22" i="7"/>
  <c r="M22" i="7"/>
  <c r="O22" i="7"/>
  <c r="Q22" i="7"/>
  <c r="G21" i="10"/>
  <c r="H21" i="10"/>
  <c r="I21" i="10"/>
  <c r="G8" i="7"/>
  <c r="I8" i="7"/>
  <c r="K8" i="7"/>
  <c r="M8" i="7"/>
  <c r="O8" i="7"/>
  <c r="Q8" i="7"/>
  <c r="G7" i="10"/>
  <c r="I7" i="10"/>
  <c r="H7" i="10"/>
  <c r="E9" i="9"/>
  <c r="E10" i="9"/>
  <c r="E11" i="9"/>
  <c r="E13" i="9"/>
  <c r="E14" i="9"/>
  <c r="E15" i="9"/>
  <c r="E17" i="9"/>
  <c r="E18" i="9"/>
  <c r="E19" i="9"/>
  <c r="E21" i="9"/>
  <c r="E22" i="9"/>
  <c r="E23" i="9"/>
  <c r="E25" i="9"/>
  <c r="E26" i="9"/>
  <c r="E27" i="9"/>
  <c r="F8" i="9"/>
  <c r="F21" i="9"/>
  <c r="G8" i="9"/>
  <c r="G21" i="9"/>
  <c r="H8" i="9"/>
  <c r="H21" i="9"/>
  <c r="I8" i="9"/>
  <c r="I21" i="9"/>
  <c r="E12" i="9"/>
  <c r="E16" i="9"/>
  <c r="E20" i="9"/>
  <c r="E24" i="9"/>
  <c r="F9" i="9"/>
  <c r="F10" i="9"/>
  <c r="F11" i="9"/>
  <c r="F12" i="9"/>
  <c r="F13" i="9"/>
  <c r="F14" i="9"/>
  <c r="F15" i="9"/>
  <c r="F16" i="9"/>
  <c r="F17" i="9"/>
  <c r="F18" i="9"/>
  <c r="F19" i="9"/>
  <c r="F20" i="9"/>
  <c r="F22" i="9"/>
  <c r="F23" i="9"/>
  <c r="F24" i="9"/>
  <c r="F25" i="9"/>
  <c r="F26" i="9"/>
  <c r="F27" i="9"/>
  <c r="F28" i="9"/>
  <c r="F29" i="9"/>
  <c r="F30" i="9"/>
  <c r="F31" i="9"/>
  <c r="F32" i="9"/>
  <c r="F33" i="9"/>
  <c r="F34" i="9"/>
  <c r="F35" i="9"/>
  <c r="F36" i="9"/>
  <c r="F37" i="9"/>
  <c r="E28" i="9"/>
  <c r="E29" i="9"/>
  <c r="E30" i="9"/>
  <c r="E31" i="9"/>
  <c r="E32" i="9"/>
  <c r="E33" i="9"/>
  <c r="E34" i="9"/>
  <c r="E35" i="9"/>
  <c r="E36" i="9"/>
  <c r="E37" i="9"/>
  <c r="G11" i="5"/>
  <c r="G12" i="5"/>
  <c r="G31" i="5" s="1"/>
  <c r="G25" i="9"/>
  <c r="H25" i="9"/>
  <c r="I25" i="9"/>
  <c r="G13" i="5"/>
  <c r="G14" i="5"/>
  <c r="G15" i="5"/>
  <c r="G16" i="5"/>
  <c r="G17" i="5"/>
  <c r="G18" i="5"/>
  <c r="G19" i="5"/>
  <c r="G20" i="5"/>
  <c r="G21" i="5"/>
  <c r="G22" i="5"/>
  <c r="G23" i="5"/>
  <c r="G24" i="5"/>
  <c r="G25" i="5"/>
  <c r="G26" i="5"/>
  <c r="G27" i="5"/>
  <c r="G28" i="5"/>
  <c r="G29" i="5"/>
  <c r="G30" i="5"/>
  <c r="G33" i="5"/>
  <c r="G34" i="5"/>
  <c r="G35" i="5"/>
  <c r="G36" i="5"/>
  <c r="G37" i="5"/>
  <c r="G38" i="5"/>
  <c r="G39" i="5"/>
  <c r="G40" i="5"/>
  <c r="G41" i="5"/>
  <c r="G42" i="5"/>
  <c r="G43" i="5"/>
  <c r="G44" i="5"/>
  <c r="G45" i="5"/>
  <c r="G46" i="5"/>
  <c r="G47" i="5"/>
  <c r="G9" i="9"/>
  <c r="G10" i="9"/>
  <c r="G11" i="9"/>
  <c r="G12" i="9"/>
  <c r="G13" i="9"/>
  <c r="G14" i="9"/>
  <c r="G15" i="9"/>
  <c r="G16" i="9"/>
  <c r="G17" i="9"/>
  <c r="G18" i="9"/>
  <c r="G19" i="9"/>
  <c r="G20" i="9"/>
  <c r="G22" i="9"/>
  <c r="G23" i="9"/>
  <c r="G24" i="9"/>
  <c r="G26" i="9"/>
  <c r="G27" i="9"/>
  <c r="G28" i="9"/>
  <c r="G29" i="9"/>
  <c r="G30" i="9"/>
  <c r="G31" i="9"/>
  <c r="G32" i="9"/>
  <c r="G33" i="9"/>
  <c r="G34" i="9"/>
  <c r="G35" i="9"/>
  <c r="G36" i="9"/>
  <c r="G37" i="9"/>
  <c r="H9" i="9"/>
  <c r="H10" i="9"/>
  <c r="H11" i="9"/>
  <c r="H12" i="9"/>
  <c r="H13" i="9"/>
  <c r="H14" i="9"/>
  <c r="H15" i="9"/>
  <c r="H16" i="9"/>
  <c r="H17" i="9"/>
  <c r="H18" i="9"/>
  <c r="H19" i="9"/>
  <c r="H20" i="9"/>
  <c r="H22" i="9"/>
  <c r="H23" i="9"/>
  <c r="H24" i="9"/>
  <c r="H26" i="9"/>
  <c r="H27" i="9"/>
  <c r="H28" i="9"/>
  <c r="H29" i="9"/>
  <c r="H30" i="9"/>
  <c r="H31" i="9"/>
  <c r="H32" i="9"/>
  <c r="H33" i="9"/>
  <c r="H34" i="9"/>
  <c r="H35" i="9"/>
  <c r="H36" i="9"/>
  <c r="H37" i="9"/>
  <c r="I9" i="9"/>
  <c r="I10" i="9"/>
  <c r="I11" i="9"/>
  <c r="I12" i="9"/>
  <c r="I13" i="9"/>
  <c r="I14" i="9"/>
  <c r="I15" i="9"/>
  <c r="I16" i="9"/>
  <c r="I17" i="9"/>
  <c r="I18" i="9"/>
  <c r="I19" i="9"/>
  <c r="I20" i="9"/>
  <c r="I22" i="9"/>
  <c r="I23" i="9"/>
  <c r="I24" i="9"/>
  <c r="I26" i="9"/>
  <c r="I27" i="9"/>
  <c r="I28" i="9"/>
  <c r="I29" i="9"/>
  <c r="I30" i="9"/>
  <c r="I31" i="9"/>
  <c r="I32" i="9"/>
  <c r="I33" i="9"/>
  <c r="I34" i="9"/>
  <c r="I35" i="9"/>
  <c r="I36" i="9"/>
  <c r="I37" i="9"/>
  <c r="G129" i="7"/>
  <c r="E129" i="7"/>
  <c r="I129" i="7"/>
  <c r="K129" i="7"/>
  <c r="M129" i="7"/>
  <c r="O129" i="7"/>
  <c r="Q129" i="7"/>
  <c r="I57" i="8"/>
  <c r="E112" i="7"/>
  <c r="G112" i="7"/>
  <c r="I112" i="7"/>
  <c r="K112" i="7"/>
  <c r="M112" i="7"/>
  <c r="O112" i="7"/>
  <c r="Q112" i="7"/>
  <c r="I40" i="8"/>
  <c r="E95" i="7"/>
  <c r="G95" i="7"/>
  <c r="I95" i="7"/>
  <c r="K95" i="7"/>
  <c r="M95" i="7"/>
  <c r="O95" i="7"/>
  <c r="Q95" i="7"/>
  <c r="I23" i="8"/>
  <c r="E78" i="7"/>
  <c r="G78" i="7"/>
  <c r="I78" i="7"/>
  <c r="K78" i="7"/>
  <c r="M78" i="7"/>
  <c r="O78" i="7"/>
  <c r="Q78" i="7"/>
  <c r="I6" i="8"/>
  <c r="Q58" i="7"/>
  <c r="I57" i="10"/>
  <c r="Q41" i="7"/>
  <c r="I40" i="10"/>
  <c r="Q24" i="7"/>
  <c r="I23" i="10"/>
  <c r="E7" i="7"/>
  <c r="I7" i="7"/>
  <c r="G7" i="7"/>
  <c r="K7" i="7"/>
  <c r="M7" i="7"/>
  <c r="O7" i="7"/>
  <c r="Q7" i="7"/>
  <c r="I6" i="10"/>
  <c r="Q43" i="7"/>
  <c r="G42" i="10"/>
  <c r="H42" i="10"/>
  <c r="I42" i="10"/>
  <c r="Q44" i="7"/>
  <c r="Q45" i="7"/>
  <c r="Q46" i="7"/>
  <c r="Q47" i="7"/>
  <c r="Q48" i="7"/>
  <c r="Q49" i="7"/>
  <c r="Q50" i="7"/>
  <c r="Q51" i="7"/>
  <c r="Q52" i="7"/>
  <c r="Q53" i="7"/>
  <c r="Q54" i="7"/>
  <c r="Q55" i="7"/>
  <c r="Q56" i="7"/>
  <c r="G43" i="10"/>
  <c r="H43" i="10"/>
  <c r="I43" i="10"/>
  <c r="G44" i="10"/>
  <c r="H44" i="10"/>
  <c r="I44" i="10"/>
  <c r="G45" i="10"/>
  <c r="H45" i="10"/>
  <c r="I45" i="10"/>
  <c r="G46" i="10"/>
  <c r="H46" i="10"/>
  <c r="I46" i="10"/>
  <c r="G47" i="10"/>
  <c r="H47" i="10"/>
  <c r="I47" i="10"/>
  <c r="G48" i="10"/>
  <c r="H48" i="10"/>
  <c r="I48" i="10"/>
  <c r="G49" i="10"/>
  <c r="H49" i="10"/>
  <c r="I49" i="10"/>
  <c r="G50" i="10"/>
  <c r="H50" i="10"/>
  <c r="I50" i="10"/>
  <c r="G51" i="10"/>
  <c r="H51" i="10"/>
  <c r="I51" i="10"/>
  <c r="G52" i="10"/>
  <c r="H52" i="10"/>
  <c r="I52" i="10"/>
  <c r="G53" i="10"/>
  <c r="H53" i="10"/>
  <c r="I53" i="10"/>
  <c r="G54" i="10"/>
  <c r="H54" i="10"/>
  <c r="I54" i="10"/>
  <c r="G55" i="10"/>
  <c r="H55" i="10"/>
  <c r="I55" i="10"/>
  <c r="F4" i="9"/>
  <c r="F5" i="9"/>
  <c r="F6" i="9"/>
  <c r="D3" i="11"/>
  <c r="D4" i="11"/>
  <c r="D3" i="3"/>
  <c r="D4" i="3"/>
  <c r="D5" i="3"/>
  <c r="F3" i="9"/>
  <c r="M23" i="5"/>
  <c r="N23" i="5"/>
  <c r="U11" i="7"/>
  <c r="M16" i="5"/>
  <c r="N16" i="5"/>
  <c r="O16" i="5"/>
  <c r="T11" i="7"/>
  <c r="M22" i="5"/>
  <c r="N22" i="5"/>
  <c r="U10" i="7"/>
  <c r="M15" i="5"/>
  <c r="N15" i="5"/>
  <c r="O15" i="5"/>
  <c r="T10" i="7"/>
  <c r="M21" i="5"/>
  <c r="N21" i="5"/>
  <c r="U9" i="7"/>
  <c r="M14" i="5"/>
  <c r="N14" i="5"/>
  <c r="O14" i="5"/>
  <c r="T9" i="7"/>
  <c r="M20" i="5"/>
  <c r="N20" i="5"/>
  <c r="U8" i="7"/>
  <c r="M13" i="5"/>
  <c r="N13" i="5"/>
  <c r="O13" i="5"/>
  <c r="T8" i="7"/>
  <c r="M12" i="5"/>
  <c r="N12" i="5"/>
  <c r="O12" i="5"/>
  <c r="P13" i="5"/>
  <c r="P14" i="5"/>
  <c r="P15" i="5"/>
  <c r="P16" i="5"/>
  <c r="M19" i="5"/>
  <c r="N19" i="5"/>
  <c r="P20" i="5"/>
  <c r="P21" i="5"/>
  <c r="P22" i="5"/>
  <c r="P23" i="5"/>
  <c r="S42" i="3"/>
  <c r="S44" i="3"/>
  <c r="S46" i="3"/>
  <c r="S48" i="3"/>
  <c r="S50" i="3"/>
  <c r="S52" i="3"/>
  <c r="S54" i="3"/>
  <c r="S56" i="3"/>
  <c r="N7" i="7"/>
  <c r="L7" i="7"/>
  <c r="J7" i="7"/>
  <c r="H7" i="7"/>
  <c r="F7" i="7"/>
  <c r="P58" i="7"/>
  <c r="P41" i="7"/>
  <c r="P24" i="7"/>
  <c r="P7" i="7"/>
  <c r="F78" i="7"/>
  <c r="H78" i="7"/>
  <c r="J78" i="7"/>
  <c r="L78" i="7"/>
  <c r="N78" i="7"/>
  <c r="P78" i="7"/>
  <c r="F95" i="7"/>
  <c r="H95" i="7"/>
  <c r="J95" i="7"/>
  <c r="L95" i="7"/>
  <c r="N95" i="7"/>
  <c r="P95" i="7"/>
  <c r="F112" i="7"/>
  <c r="H112" i="7"/>
  <c r="J112" i="7"/>
  <c r="L112" i="7"/>
  <c r="N112" i="7"/>
  <c r="P112" i="7"/>
  <c r="D2" i="3"/>
  <c r="S52" i="11"/>
  <c r="S48" i="11"/>
  <c r="S44" i="11"/>
  <c r="S40" i="11"/>
  <c r="S36" i="11"/>
  <c r="S32" i="11"/>
  <c r="S28" i="11"/>
  <c r="S24" i="11"/>
  <c r="S20" i="11"/>
  <c r="S16" i="11"/>
  <c r="S12" i="11"/>
  <c r="S8" i="11"/>
  <c r="D2" i="11"/>
  <c r="F57" i="10"/>
  <c r="F40" i="10"/>
  <c r="F23" i="10"/>
  <c r="F6" i="10"/>
  <c r="F57" i="8"/>
  <c r="F40" i="8"/>
  <c r="F23" i="8"/>
  <c r="F6" i="8"/>
  <c r="N129" i="7"/>
  <c r="F129" i="7"/>
  <c r="H129" i="7"/>
  <c r="J129" i="7"/>
  <c r="L129" i="7"/>
  <c r="P129" i="7"/>
  <c r="S8" i="3"/>
  <c r="S40" i="3"/>
  <c r="S36" i="3"/>
  <c r="S32" i="3"/>
  <c r="S28" i="3"/>
  <c r="S20" i="3"/>
  <c r="S16" i="3"/>
  <c r="S12" i="3"/>
  <c r="S24" i="3"/>
  <c r="H17" i="5" l="1"/>
  <c r="H25" i="5"/>
  <c r="H26" i="5"/>
  <c r="H18" i="5"/>
  <c r="H19" i="5"/>
  <c r="H27" i="5"/>
  <c r="H12" i="5"/>
  <c r="H20" i="5"/>
  <c r="H28" i="5"/>
  <c r="H13" i="5"/>
  <c r="H21" i="5"/>
  <c r="H29" i="5"/>
  <c r="H14" i="5"/>
  <c r="H22" i="5"/>
  <c r="H30" i="5"/>
  <c r="H15" i="5"/>
  <c r="H23" i="5"/>
  <c r="H11" i="5"/>
  <c r="H16" i="5"/>
  <c r="H24" i="5"/>
</calcChain>
</file>

<file path=xl/sharedStrings.xml><?xml version="1.0" encoding="utf-8"?>
<sst xmlns="http://schemas.openxmlformats.org/spreadsheetml/2006/main" count="1263" uniqueCount="167">
  <si>
    <t xml:space="preserve">Niveau </t>
  </si>
  <si>
    <t>Créneau hebdomadaire</t>
  </si>
  <si>
    <t>Période 1 : Sept.-Oct.</t>
  </si>
  <si>
    <t>Champ</t>
  </si>
  <si>
    <t xml:space="preserve">Activité </t>
  </si>
  <si>
    <t>CP</t>
  </si>
  <si>
    <t>Période 2 : Nov.-Déc.</t>
  </si>
  <si>
    <t>Période 3 : Janv.-Fév.</t>
  </si>
  <si>
    <t>Période 4 : Mars-Avr.</t>
  </si>
  <si>
    <t>Période 5 : Mai-Juin</t>
  </si>
  <si>
    <t>ou Projet annuel</t>
  </si>
  <si>
    <t xml:space="preserve">Nombre d'heures  </t>
  </si>
  <si>
    <t>Néant</t>
  </si>
  <si>
    <t>Courir vite</t>
  </si>
  <si>
    <t>Courir longtemps</t>
  </si>
  <si>
    <t>Sauter loin</t>
  </si>
  <si>
    <t xml:space="preserve">Sauter haut </t>
  </si>
  <si>
    <t xml:space="preserve">Lancer loin </t>
  </si>
  <si>
    <t xml:space="preserve">Lancer précis </t>
  </si>
  <si>
    <t>Multiactivités</t>
  </si>
  <si>
    <t>Aucune</t>
  </si>
  <si>
    <t>CE 1</t>
  </si>
  <si>
    <t>CE 2</t>
  </si>
  <si>
    <t>Cycle 2</t>
  </si>
  <si>
    <t>CHAMPS</t>
  </si>
  <si>
    <t>Champ_1</t>
  </si>
  <si>
    <t>Champ_2</t>
  </si>
  <si>
    <t>Champ_3</t>
  </si>
  <si>
    <t>Champ_4</t>
  </si>
  <si>
    <t>CM 1</t>
  </si>
  <si>
    <t>CM 2</t>
  </si>
  <si>
    <t>Cycle 3</t>
  </si>
  <si>
    <t>Programmation EPS cycle 3</t>
  </si>
  <si>
    <t xml:space="preserve">6ème </t>
  </si>
  <si>
    <t>Nager vite</t>
  </si>
  <si>
    <t xml:space="preserve">Nager longtemps </t>
  </si>
  <si>
    <t xml:space="preserve">Autres </t>
  </si>
  <si>
    <t xml:space="preserve">Activité de roule </t>
  </si>
  <si>
    <t>Activité de glisse</t>
  </si>
  <si>
    <t>Activité nautique</t>
  </si>
  <si>
    <t>Activité équestre</t>
  </si>
  <si>
    <t>Parcours d'orientation</t>
  </si>
  <si>
    <t>Parcours d'escalade</t>
  </si>
  <si>
    <t xml:space="preserve">Savoir Nager </t>
  </si>
  <si>
    <t>Danses collectives</t>
  </si>
  <si>
    <t>Activités gymniques</t>
  </si>
  <si>
    <t>Arts du cirque</t>
  </si>
  <si>
    <t>Danse de création</t>
  </si>
  <si>
    <t>Jeux traditionnels</t>
  </si>
  <si>
    <t>Jeux collectifs avec ballon</t>
  </si>
  <si>
    <t>Jeux collectifs sans ballon</t>
  </si>
  <si>
    <t>Jeux pré-sportifs collectifs</t>
  </si>
  <si>
    <t>Jeux de combats de préhension</t>
  </si>
  <si>
    <t xml:space="preserve">Jeux de raquettes </t>
  </si>
  <si>
    <t>Meuse</t>
  </si>
  <si>
    <t>Moselle</t>
  </si>
  <si>
    <t>Vosges</t>
  </si>
  <si>
    <t>Département :</t>
  </si>
  <si>
    <t>Circonscription :</t>
  </si>
  <si>
    <t>Meurthe_et_Moselle</t>
  </si>
  <si>
    <t>Départements</t>
  </si>
  <si>
    <t>ANNÉE SCOLAIRE :</t>
  </si>
  <si>
    <t>Année scolaire</t>
  </si>
  <si>
    <t>2016-17</t>
  </si>
  <si>
    <t>2017-18</t>
  </si>
  <si>
    <t>2018-19</t>
  </si>
  <si>
    <t>2019-20</t>
  </si>
  <si>
    <t>2020-21</t>
  </si>
  <si>
    <t>2021-22</t>
  </si>
  <si>
    <t>2022-23</t>
  </si>
  <si>
    <t>2023-24</t>
  </si>
  <si>
    <t>2024-25</t>
  </si>
  <si>
    <t>2025-26</t>
  </si>
  <si>
    <t>2026-27</t>
  </si>
  <si>
    <t>2027-28</t>
  </si>
  <si>
    <t>2028-29</t>
  </si>
  <si>
    <t>2029-30</t>
  </si>
  <si>
    <t>Nombre</t>
  </si>
  <si>
    <t>Période 1</t>
  </si>
  <si>
    <t>Nbre
Heures</t>
  </si>
  <si>
    <t>Période 5</t>
  </si>
  <si>
    <t>Période 4</t>
  </si>
  <si>
    <t>Période 3</t>
  </si>
  <si>
    <t>Période 2</t>
  </si>
  <si>
    <t>TOTAL</t>
  </si>
  <si>
    <t>ACTIVITÉS Cycle 3</t>
  </si>
  <si>
    <t>Rang
Nombre</t>
  </si>
  <si>
    <t>Rang
Nbre Heures</t>
  </si>
  <si>
    <t>Activités</t>
  </si>
  <si>
    <t>Nbre Heures</t>
  </si>
  <si>
    <t>ACTIVITÉS Cycle 2</t>
  </si>
  <si>
    <t xml:space="preserve">Département : </t>
  </si>
  <si>
    <t xml:space="preserve">Circonscription : </t>
  </si>
  <si>
    <t>Créneau
hebdomadaire</t>
  </si>
  <si>
    <t>BILAN ACTIVITÉS EPS du Cycle 2</t>
  </si>
  <si>
    <t>BILAN ACTIVITÉS EPS du Cycle 3</t>
  </si>
  <si>
    <t>Programmation EPS cycle 2</t>
  </si>
  <si>
    <t>CA 1</t>
  </si>
  <si>
    <t>CA 2</t>
  </si>
  <si>
    <t>CA 3</t>
  </si>
  <si>
    <t>CA 4</t>
  </si>
  <si>
    <t xml:space="preserve">Moyenne : </t>
  </si>
  <si>
    <t>Horaire
annuel</t>
  </si>
  <si>
    <t>Résumé du cycle 3 CM1 et CM2</t>
  </si>
  <si>
    <t>Résumé du cycle 2</t>
  </si>
  <si>
    <t>PROGRAMME EPS - CYCLES 2 et 3 (CM1 et CM2)</t>
  </si>
  <si>
    <t xml:space="preserve">Commune : </t>
  </si>
  <si>
    <t xml:space="preserve">École : </t>
  </si>
  <si>
    <t>Horaire total
annuel sur : 
108 h en primaire</t>
  </si>
  <si>
    <t>Commune :</t>
  </si>
  <si>
    <t>École :</t>
  </si>
  <si>
    <t>CLASSES</t>
  </si>
  <si>
    <t>CLASSES :</t>
  </si>
  <si>
    <t>SYNTHESE DES CLASSES</t>
  </si>
  <si>
    <t xml:space="preserve"> CLASSES du Cycle 2</t>
  </si>
  <si>
    <t>CLASSES du Cycle 3 CM</t>
  </si>
  <si>
    <t>Saisir la liste des classes (adopter une appellation commune)</t>
  </si>
  <si>
    <t>Utiliser le menu déroulant pour sélectionner le département !</t>
  </si>
  <si>
    <t>Nbre</t>
  </si>
  <si>
    <t>gymnase</t>
  </si>
  <si>
    <t>dojo</t>
  </si>
  <si>
    <t>salle de danse</t>
  </si>
  <si>
    <t>préau couvert</t>
  </si>
  <si>
    <t>cour</t>
  </si>
  <si>
    <t>salle de classe</t>
  </si>
  <si>
    <t>piscine</t>
  </si>
  <si>
    <t>structure artificielle escalade</t>
  </si>
  <si>
    <t>parc</t>
  </si>
  <si>
    <t>stade</t>
  </si>
  <si>
    <t>piste</t>
  </si>
  <si>
    <t>forêt</t>
  </si>
  <si>
    <t>terrain extérieur</t>
  </si>
  <si>
    <t>autre</t>
  </si>
  <si>
    <t>Lieux de pratique</t>
  </si>
  <si>
    <t>Matériels</t>
  </si>
  <si>
    <t>Resources matérielles</t>
  </si>
  <si>
    <t>Ressources humaines</t>
  </si>
  <si>
    <t>Enseignants</t>
  </si>
  <si>
    <t>Partenaires</t>
  </si>
  <si>
    <t>PE</t>
  </si>
  <si>
    <t>PEPS</t>
  </si>
  <si>
    <t>cible verticale</t>
  </si>
  <si>
    <t>cible horizontale</t>
  </si>
  <si>
    <t>filet ou élastique</t>
  </si>
  <si>
    <t>tapis de réception</t>
  </si>
  <si>
    <t>tapis mousse</t>
  </si>
  <si>
    <t>raquettes</t>
  </si>
  <si>
    <t>ballons</t>
  </si>
  <si>
    <t>agrès</t>
  </si>
  <si>
    <t>engins d'équilibre</t>
  </si>
  <si>
    <t>vortex</t>
  </si>
  <si>
    <t>USEP</t>
  </si>
  <si>
    <t>UNSS</t>
  </si>
  <si>
    <t>comités sportifs</t>
  </si>
  <si>
    <t>communes</t>
  </si>
  <si>
    <t>communautés de communes</t>
  </si>
  <si>
    <t>associations</t>
  </si>
  <si>
    <t>intervenant</t>
  </si>
  <si>
    <t>Version 0.7</t>
  </si>
  <si>
    <t>Les conditions de pratique</t>
  </si>
  <si>
    <t>Ressources matérielles</t>
  </si>
  <si>
    <t>Moniteurs, éducateurs sportifs</t>
  </si>
  <si>
    <t>MNS</t>
  </si>
  <si>
    <t>Autre</t>
  </si>
  <si>
    <t>Projet particulier</t>
  </si>
  <si>
    <t>Enseignants(es)</t>
  </si>
  <si>
    <t>ExcelMD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</si>
</sst>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quot; H.&quot;"/>
    <numFmt numFmtId="165" formatCode="0&quot; H.&quot;"/>
    <numFmt numFmtId="166" formatCode="0.0"/>
  </numFmts>
  <fonts count="36" x14ac:knownFonts="1">
    <font>
      <sz val="12"/>
      <color theme="1"/>
      <name val="Calibri"/>
      <family val="2"/>
      <scheme val="minor"/>
    </font>
    <font>
      <u/>
      <sz val="12"/>
      <color theme="10"/>
      <name val="Calibri"/>
      <family val="2"/>
      <scheme val="minor"/>
    </font>
    <font>
      <u/>
      <sz val="12"/>
      <color theme="11"/>
      <name val="Calibri"/>
      <family val="2"/>
      <scheme val="minor"/>
    </font>
    <font>
      <b/>
      <sz val="12"/>
      <color rgb="FFC00000"/>
      <name val="Calibri"/>
      <family val="2"/>
      <scheme val="minor"/>
    </font>
    <font>
      <b/>
      <sz val="16"/>
      <color theme="1"/>
      <name val="Calibri"/>
      <family val="2"/>
      <scheme val="minor"/>
    </font>
    <font>
      <b/>
      <sz val="24"/>
      <color theme="1"/>
      <name val="Calibri"/>
      <family val="2"/>
      <scheme val="minor"/>
    </font>
    <font>
      <sz val="12"/>
      <color theme="0"/>
      <name val="Calibri"/>
      <family val="2"/>
      <scheme val="minor"/>
    </font>
    <font>
      <b/>
      <sz val="18"/>
      <color theme="0"/>
      <name val="Calibri"/>
      <family val="2"/>
      <scheme val="minor"/>
    </font>
    <font>
      <b/>
      <sz val="18"/>
      <color theme="1"/>
      <name val="Calibri"/>
      <family val="2"/>
      <scheme val="minor"/>
    </font>
    <font>
      <b/>
      <sz val="20"/>
      <color theme="1"/>
      <name val="Calibri"/>
      <family val="2"/>
      <scheme val="minor"/>
    </font>
    <font>
      <b/>
      <sz val="22"/>
      <color rgb="FFC00000"/>
      <name val="Calibri"/>
      <family val="2"/>
      <scheme val="minor"/>
    </font>
    <font>
      <b/>
      <sz val="12"/>
      <color theme="1"/>
      <name val="Calibri"/>
      <family val="2"/>
      <scheme val="minor"/>
    </font>
    <font>
      <b/>
      <sz val="24"/>
      <color rgb="FFC00000"/>
      <name val="Calibri"/>
      <family val="2"/>
      <scheme val="minor"/>
    </font>
    <font>
      <b/>
      <sz val="12"/>
      <name val="Calibri"/>
      <family val="2"/>
      <scheme val="minor"/>
    </font>
    <font>
      <sz val="12"/>
      <color rgb="FF008000"/>
      <name val="Calibri"/>
      <family val="2"/>
      <scheme val="minor"/>
    </font>
    <font>
      <b/>
      <sz val="12"/>
      <color rgb="FF969696"/>
      <name val="Calibri"/>
      <family val="2"/>
      <scheme val="minor"/>
    </font>
    <font>
      <sz val="36"/>
      <color theme="0"/>
      <name val="Calibri"/>
      <family val="2"/>
      <scheme val="minor"/>
    </font>
    <font>
      <b/>
      <sz val="12"/>
      <color theme="0"/>
      <name val="Calibri"/>
      <family val="2"/>
      <scheme val="minor"/>
    </font>
    <font>
      <b/>
      <sz val="28"/>
      <color theme="0"/>
      <name val="Calibri"/>
      <family val="2"/>
      <scheme val="minor"/>
    </font>
    <font>
      <sz val="28"/>
      <color theme="1"/>
      <name val="Calibri"/>
      <family val="2"/>
      <scheme val="minor"/>
    </font>
    <font>
      <b/>
      <sz val="10"/>
      <color theme="1"/>
      <name val="Calibri"/>
      <family val="2"/>
      <scheme val="minor"/>
    </font>
    <font>
      <b/>
      <sz val="14"/>
      <color rgb="FFC00000"/>
      <name val="Calibri"/>
      <family val="2"/>
      <scheme val="minor"/>
    </font>
    <font>
      <b/>
      <sz val="16"/>
      <color rgb="FF808080"/>
      <name val="Calibri"/>
      <family val="2"/>
      <scheme val="minor"/>
    </font>
    <font>
      <sz val="14"/>
      <color rgb="FF808080"/>
      <name val="Calibri"/>
      <family val="2"/>
      <scheme val="minor"/>
    </font>
    <font>
      <b/>
      <sz val="14"/>
      <color rgb="FF969696"/>
      <name val="Calibri"/>
      <family val="2"/>
      <scheme val="minor"/>
    </font>
    <font>
      <sz val="8"/>
      <color theme="1"/>
      <name val="Calibri"/>
      <family val="2"/>
      <scheme val="minor"/>
    </font>
    <font>
      <b/>
      <sz val="8"/>
      <color theme="0"/>
      <name val="Calibri"/>
      <family val="2"/>
      <scheme val="minor"/>
    </font>
    <font>
      <b/>
      <sz val="14"/>
      <color theme="1"/>
      <name val="Calibri"/>
      <family val="2"/>
      <scheme val="minor"/>
    </font>
    <font>
      <sz val="6"/>
      <color theme="0"/>
      <name val="Calibri"/>
      <family val="2"/>
      <scheme val="minor"/>
    </font>
    <font>
      <sz val="10"/>
      <color rgb="FF0066CC"/>
      <name val="Calibri"/>
      <family val="2"/>
      <scheme val="minor"/>
    </font>
    <font>
      <sz val="11"/>
      <color rgb="FFDDDDDD"/>
      <name val="Calibri"/>
      <family val="2"/>
      <scheme val="minor"/>
    </font>
    <font>
      <b/>
      <sz val="11"/>
      <color rgb="FFDDDDDD"/>
      <name val="Calibri"/>
      <family val="2"/>
      <scheme val="minor"/>
    </font>
    <font>
      <sz val="12"/>
      <name val="Calibri"/>
      <family val="2"/>
      <scheme val="minor"/>
    </font>
    <font>
      <sz val="8"/>
      <color rgb="FF808080"/>
      <name val="Calibri"/>
      <family val="2"/>
      <scheme val="minor"/>
    </font>
    <font>
      <sz val="10"/>
      <color theme="1"/>
      <name val="Calibri"/>
      <family val="2"/>
      <scheme val="minor"/>
    </font>
    <font>
      <sz val="9"/>
      <color theme="0" tint="-0.499984740745262"/>
      <name val="Calibri"/>
      <family val="2"/>
      <scheme val="minor"/>
    </font>
  </fonts>
  <fills count="2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33CC33"/>
        <bgColor indexed="64"/>
      </patternFill>
    </fill>
    <fill>
      <patternFill patternType="solid">
        <fgColor rgb="FFFF5050"/>
        <bgColor indexed="64"/>
      </patternFill>
    </fill>
    <fill>
      <patternFill patternType="solid">
        <fgColor rgb="FF3399FF"/>
        <bgColor indexed="64"/>
      </patternFill>
    </fill>
    <fill>
      <patternFill patternType="solid">
        <fgColor rgb="FF0033CC"/>
        <bgColor indexed="64"/>
      </patternFill>
    </fill>
    <fill>
      <patternFill patternType="solid">
        <fgColor theme="5" tint="0.39997558519241921"/>
        <bgColor indexed="64"/>
      </patternFill>
    </fill>
    <fill>
      <patternFill patternType="solid">
        <fgColor rgb="FFDDDDDD"/>
        <bgColor indexed="64"/>
      </patternFill>
    </fill>
    <fill>
      <patternFill patternType="solid">
        <fgColor rgb="FF969696"/>
        <bgColor indexed="64"/>
      </patternFill>
    </fill>
    <fill>
      <patternFill patternType="solid">
        <fgColor rgb="FFB2B2B2"/>
        <bgColor indexed="64"/>
      </patternFill>
    </fill>
    <fill>
      <patternFill patternType="solid">
        <fgColor rgb="FFEAEAEA"/>
        <bgColor indexed="64"/>
      </patternFill>
    </fill>
    <fill>
      <patternFill patternType="solid">
        <fgColor rgb="FF008000"/>
        <bgColor indexed="64"/>
      </patternFill>
    </fill>
    <fill>
      <patternFill patternType="solid">
        <fgColor rgb="FF336699"/>
        <bgColor indexed="64"/>
      </patternFill>
    </fill>
    <fill>
      <patternFill patternType="solid">
        <fgColor theme="0" tint="-4.9989318521683403E-2"/>
        <bgColor indexed="64"/>
      </patternFill>
    </fill>
    <fill>
      <patternFill patternType="solid">
        <fgColor theme="0"/>
        <bgColor indexed="64"/>
      </patternFill>
    </fill>
    <fill>
      <patternFill patternType="solid">
        <fgColor rgb="FFCCCCFF"/>
        <bgColor indexed="64"/>
      </patternFill>
    </fill>
    <fill>
      <patternFill patternType="solid">
        <fgColor rgb="FF66FF66"/>
        <bgColor indexed="64"/>
      </patternFill>
    </fill>
    <fill>
      <patternFill patternType="solid">
        <fgColor rgb="FFFFCCCC"/>
        <bgColor indexed="64"/>
      </patternFill>
    </fill>
    <fill>
      <patternFill patternType="solid">
        <fgColor rgb="FFFFCC99"/>
        <bgColor indexed="64"/>
      </patternFill>
    </fill>
    <fill>
      <patternFill patternType="solid">
        <fgColor rgb="FFCCFFFF"/>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bottom style="thick">
        <color auto="1"/>
      </bottom>
      <diagonal/>
    </border>
    <border>
      <left style="thick">
        <color auto="1"/>
      </left>
      <right/>
      <top/>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right/>
      <top/>
      <bottom style="thick">
        <color auto="1"/>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medium">
        <color rgb="FFC00000"/>
      </top>
      <bottom style="thin">
        <color auto="1"/>
      </bottom>
      <diagonal/>
    </border>
    <border>
      <left/>
      <right/>
      <top style="medium">
        <color rgb="FFC00000"/>
      </top>
      <bottom style="thin">
        <color auto="1"/>
      </bottom>
      <diagonal/>
    </border>
    <border>
      <left/>
      <right style="thin">
        <color auto="1"/>
      </right>
      <top style="medium">
        <color rgb="FFC00000"/>
      </top>
      <bottom style="thin">
        <color auto="1"/>
      </bottom>
      <diagonal/>
    </border>
    <border>
      <left style="thin">
        <color auto="1"/>
      </left>
      <right style="thin">
        <color auto="1"/>
      </right>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hair">
        <color auto="1"/>
      </bottom>
      <diagonal/>
    </border>
    <border>
      <left/>
      <right/>
      <top style="medium">
        <color rgb="FFC00000"/>
      </top>
      <bottom style="hair">
        <color auto="1"/>
      </bottom>
      <diagonal/>
    </border>
    <border>
      <left style="medium">
        <color rgb="FFC00000"/>
      </left>
      <right/>
      <top style="hair">
        <color auto="1"/>
      </top>
      <bottom style="hair">
        <color auto="1"/>
      </bottom>
      <diagonal/>
    </border>
    <border>
      <left/>
      <right/>
      <top style="hair">
        <color auto="1"/>
      </top>
      <bottom style="hair">
        <color auto="1"/>
      </bottom>
      <diagonal/>
    </border>
    <border>
      <left style="medium">
        <color rgb="FFC00000"/>
      </left>
      <right/>
      <top style="hair">
        <color auto="1"/>
      </top>
      <bottom style="medium">
        <color rgb="FFC00000"/>
      </bottom>
      <diagonal/>
    </border>
    <border>
      <left/>
      <right/>
      <top style="hair">
        <color auto="1"/>
      </top>
      <bottom style="medium">
        <color rgb="FFC00000"/>
      </bottom>
      <diagonal/>
    </border>
    <border>
      <left/>
      <right style="medium">
        <color rgb="FFC00000"/>
      </right>
      <top style="medium">
        <color rgb="FFC00000"/>
      </top>
      <bottom style="hair">
        <color auto="1"/>
      </bottom>
      <diagonal/>
    </border>
    <border>
      <left/>
      <right style="medium">
        <color rgb="FFC00000"/>
      </right>
      <top style="hair">
        <color auto="1"/>
      </top>
      <bottom style="hair">
        <color auto="1"/>
      </bottom>
      <diagonal/>
    </border>
    <border>
      <left/>
      <right style="medium">
        <color rgb="FFC00000"/>
      </right>
      <top style="hair">
        <color auto="1"/>
      </top>
      <bottom style="medium">
        <color rgb="FFC00000"/>
      </bottom>
      <diagonal/>
    </border>
    <border>
      <left style="medium">
        <color rgb="FFC00000"/>
      </left>
      <right/>
      <top style="medium">
        <color rgb="FFC00000"/>
      </top>
      <bottom style="hair">
        <color rgb="FFC00000"/>
      </bottom>
      <diagonal/>
    </border>
    <border>
      <left style="medium">
        <color rgb="FFC00000"/>
      </left>
      <right/>
      <top style="hair">
        <color rgb="FFC00000"/>
      </top>
      <bottom style="hair">
        <color rgb="FFC00000"/>
      </bottom>
      <diagonal/>
    </border>
    <border>
      <left style="medium">
        <color rgb="FFC00000"/>
      </left>
      <right/>
      <top style="hair">
        <color rgb="FFC00000"/>
      </top>
      <bottom style="medium">
        <color rgb="FFC00000"/>
      </bottom>
      <diagonal/>
    </border>
    <border>
      <left style="medium">
        <color auto="1"/>
      </left>
      <right/>
      <top/>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top style="medium">
        <color rgb="FFC00000"/>
      </top>
      <bottom/>
      <diagonal/>
    </border>
    <border>
      <left/>
      <right/>
      <top style="medium">
        <color auto="1"/>
      </top>
      <bottom/>
      <diagonal/>
    </border>
    <border>
      <left/>
      <right style="medium">
        <color auto="1"/>
      </right>
      <top style="hair">
        <color auto="1"/>
      </top>
      <bottom style="medium">
        <color rgb="FFC00000"/>
      </bottom>
      <diagonal/>
    </border>
    <border>
      <left style="thick">
        <color rgb="FF66FF66"/>
      </left>
      <right/>
      <top style="thick">
        <color rgb="FF66FF66"/>
      </top>
      <bottom style="thick">
        <color rgb="FF66FF66"/>
      </bottom>
      <diagonal/>
    </border>
    <border>
      <left/>
      <right/>
      <top style="thick">
        <color rgb="FF66FF66"/>
      </top>
      <bottom style="thick">
        <color rgb="FF66FF66"/>
      </bottom>
      <diagonal/>
    </border>
    <border>
      <left/>
      <right style="thick">
        <color rgb="FF66FF66"/>
      </right>
      <top style="thick">
        <color rgb="FF66FF66"/>
      </top>
      <bottom style="thick">
        <color rgb="FF66FF66"/>
      </bottom>
      <diagonal/>
    </border>
    <border>
      <left style="thick">
        <color rgb="FF00FFFF"/>
      </left>
      <right/>
      <top style="thick">
        <color rgb="FF00FFFF"/>
      </top>
      <bottom style="thick">
        <color rgb="FF00FFFF"/>
      </bottom>
      <diagonal/>
    </border>
    <border>
      <left/>
      <right/>
      <top style="thick">
        <color rgb="FF00FFFF"/>
      </top>
      <bottom style="thick">
        <color rgb="FF00FFFF"/>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bottom style="thin">
        <color indexed="64"/>
      </bottom>
      <diagonal/>
    </border>
    <border>
      <left/>
      <right/>
      <top/>
      <bottom style="thin">
        <color indexed="64"/>
      </bottom>
      <diagonal/>
    </border>
    <border>
      <left/>
      <right/>
      <top style="thin">
        <color auto="1"/>
      </top>
      <bottom/>
      <diagonal/>
    </border>
  </borders>
  <cellStyleXfs count="8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243">
    <xf numFmtId="0" fontId="0" fillId="0" borderId="0" xfId="0"/>
    <xf numFmtId="0" fontId="0" fillId="0" borderId="0" xfId="0" applyAlignment="1">
      <alignment horizontal="center" vertical="center"/>
    </xf>
    <xf numFmtId="0" fontId="0" fillId="0" borderId="0" xfId="0" applyFont="1"/>
    <xf numFmtId="0" fontId="0" fillId="0" borderId="7" xfId="0" applyFont="1" applyBorder="1"/>
    <xf numFmtId="1" fontId="0"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pplyProtection="1">
      <alignment horizontal="center" vertical="center" wrapText="1"/>
      <protection locked="0"/>
    </xf>
    <xf numFmtId="0" fontId="0" fillId="3" borderId="1" xfId="0" applyNumberFormat="1" applyFont="1" applyFill="1" applyBorder="1" applyAlignment="1" applyProtection="1">
      <alignment horizontal="center" vertical="center" wrapText="1"/>
      <protection locked="0"/>
    </xf>
    <xf numFmtId="0" fontId="6" fillId="8" borderId="2" xfId="0" applyFont="1" applyFill="1" applyBorder="1" applyAlignment="1">
      <alignment horizontal="center" vertical="center"/>
    </xf>
    <xf numFmtId="0" fontId="0" fillId="0" borderId="0" xfId="0" applyAlignment="1">
      <alignment vertical="center"/>
    </xf>
    <xf numFmtId="0" fontId="3" fillId="0" borderId="1" xfId="0" applyFont="1" applyBorder="1" applyAlignment="1">
      <alignment horizontal="center" vertical="center"/>
    </xf>
    <xf numFmtId="0" fontId="0" fillId="0" borderId="1" xfId="0" applyBorder="1"/>
    <xf numFmtId="0" fontId="0" fillId="0" borderId="5" xfId="0" applyBorder="1"/>
    <xf numFmtId="0" fontId="0" fillId="0" borderId="8" xfId="0" applyBorder="1" applyAlignment="1">
      <alignment horizontal="center" vertical="center"/>
    </xf>
    <xf numFmtId="0" fontId="0" fillId="0" borderId="1" xfId="0" applyBorder="1" applyAlignment="1">
      <alignment horizontal="center" vertical="center"/>
    </xf>
    <xf numFmtId="1" fontId="4" fillId="0" borderId="0" xfId="0" applyNumberFormat="1" applyFont="1" applyFill="1" applyBorder="1" applyAlignment="1">
      <alignment horizontal="center" vertical="center"/>
    </xf>
    <xf numFmtId="1" fontId="0" fillId="0" borderId="12" xfId="0" applyNumberFormat="1" applyFont="1" applyFill="1" applyBorder="1" applyAlignment="1" applyProtection="1">
      <alignment horizontal="center" vertical="center" wrapText="1"/>
      <protection locked="0"/>
    </xf>
    <xf numFmtId="0" fontId="0" fillId="0" borderId="12" xfId="0" applyNumberFormat="1" applyFont="1" applyFill="1" applyBorder="1" applyAlignment="1" applyProtection="1">
      <alignment horizontal="center" vertical="center" wrapText="1"/>
      <protection locked="0"/>
    </xf>
    <xf numFmtId="0" fontId="0" fillId="3" borderId="12" xfId="0" applyNumberFormat="1" applyFont="1" applyFill="1" applyBorder="1" applyAlignment="1" applyProtection="1">
      <alignment horizontal="center" vertical="center" wrapText="1"/>
      <protection locked="0"/>
    </xf>
    <xf numFmtId="0" fontId="0" fillId="2" borderId="20" xfId="0" applyFont="1" applyFill="1" applyBorder="1" applyAlignment="1">
      <alignment horizontal="center" vertical="center" wrapText="1"/>
    </xf>
    <xf numFmtId="1" fontId="0" fillId="0" borderId="20" xfId="0" applyNumberFormat="1" applyFont="1" applyFill="1" applyBorder="1" applyAlignment="1" applyProtection="1">
      <alignment horizontal="center" vertical="center" wrapText="1"/>
      <protection locked="0"/>
    </xf>
    <xf numFmtId="0" fontId="0" fillId="0" borderId="20" xfId="0" applyNumberFormat="1" applyFont="1" applyFill="1" applyBorder="1" applyAlignment="1" applyProtection="1">
      <alignment horizontal="center" vertical="center" wrapText="1"/>
      <protection locked="0"/>
    </xf>
    <xf numFmtId="0" fontId="0" fillId="3" borderId="20" xfId="0" applyNumberFormat="1" applyFont="1" applyFill="1" applyBorder="1" applyAlignment="1" applyProtection="1">
      <alignment horizontal="center" vertical="center" wrapText="1"/>
      <protection locked="0"/>
    </xf>
    <xf numFmtId="0" fontId="4" fillId="0" borderId="22"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Protection="1">
      <protection locked="0"/>
    </xf>
    <xf numFmtId="0" fontId="11" fillId="0" borderId="0" xfId="0" applyFont="1" applyAlignment="1">
      <alignment horizontal="center" vertical="center"/>
    </xf>
    <xf numFmtId="0" fontId="0" fillId="11" borderId="0" xfId="0" applyFill="1"/>
    <xf numFmtId="0" fontId="0" fillId="11" borderId="0" xfId="0" applyFill="1" applyAlignment="1">
      <alignment horizontal="center" vertical="center"/>
    </xf>
    <xf numFmtId="0" fontId="14" fillId="11" borderId="0" xfId="0" applyFont="1" applyFill="1" applyAlignment="1">
      <alignment horizontal="center" vertical="center"/>
    </xf>
    <xf numFmtId="0" fontId="0" fillId="11" borderId="0" xfId="0" applyFill="1" applyAlignment="1">
      <alignment horizontal="left" vertical="center"/>
    </xf>
    <xf numFmtId="0" fontId="10" fillId="0" borderId="29" xfId="0" applyFont="1" applyFill="1" applyBorder="1" applyAlignment="1" applyProtection="1">
      <alignment horizontal="center" vertical="center"/>
      <protection locked="0"/>
    </xf>
    <xf numFmtId="0" fontId="0" fillId="13" borderId="0" xfId="0" applyFill="1"/>
    <xf numFmtId="0" fontId="3" fillId="0" borderId="0" xfId="0" applyFont="1" applyAlignment="1">
      <alignment horizontal="center" vertical="center"/>
    </xf>
    <xf numFmtId="0" fontId="4" fillId="0" borderId="0" xfId="0" applyFont="1" applyBorder="1" applyAlignment="1" applyProtection="1">
      <alignment vertical="center"/>
      <protection locked="0"/>
    </xf>
    <xf numFmtId="0" fontId="4" fillId="0" borderId="0" xfId="0" applyFont="1" applyFill="1" applyBorder="1" applyAlignment="1">
      <alignment vertical="center"/>
    </xf>
    <xf numFmtId="0" fontId="4" fillId="0" borderId="35" xfId="0" applyFont="1" applyFill="1" applyBorder="1" applyAlignment="1">
      <alignment vertical="center"/>
    </xf>
    <xf numFmtId="0" fontId="17" fillId="11" borderId="12"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7" fillId="11" borderId="20"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7" fillId="12" borderId="12"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2" borderId="20" xfId="0" applyFont="1" applyFill="1" applyBorder="1" applyAlignment="1">
      <alignment horizontal="center" vertical="center" wrapText="1"/>
    </xf>
    <xf numFmtId="0" fontId="0" fillId="15" borderId="0" xfId="0" applyFill="1"/>
    <xf numFmtId="0" fontId="0" fillId="15" borderId="0" xfId="0" applyFont="1" applyFill="1"/>
    <xf numFmtId="0" fontId="0" fillId="0" borderId="0" xfId="0" applyFont="1" applyFill="1"/>
    <xf numFmtId="0" fontId="0" fillId="0" borderId="7" xfId="0" applyFont="1" applyFill="1" applyBorder="1"/>
    <xf numFmtId="0" fontId="0" fillId="0" borderId="0" xfId="0" applyFill="1"/>
    <xf numFmtId="0" fontId="11" fillId="2"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65" fontId="11" fillId="6" borderId="1" xfId="0" applyNumberFormat="1" applyFont="1" applyFill="1" applyBorder="1" applyAlignment="1">
      <alignment horizontal="center" vertical="center"/>
    </xf>
    <xf numFmtId="165" fontId="11" fillId="5" borderId="1" xfId="0" applyNumberFormat="1" applyFont="1" applyFill="1" applyBorder="1" applyAlignment="1">
      <alignment horizontal="center" vertical="center"/>
    </xf>
    <xf numFmtId="165" fontId="11" fillId="7" borderId="1" xfId="0" applyNumberFormat="1" applyFont="1" applyFill="1" applyBorder="1" applyAlignment="1">
      <alignment horizontal="center" vertical="center"/>
    </xf>
    <xf numFmtId="165" fontId="11" fillId="4" borderId="1" xfId="0" applyNumberFormat="1" applyFont="1" applyFill="1" applyBorder="1" applyAlignment="1">
      <alignment horizontal="center" vertical="center"/>
    </xf>
    <xf numFmtId="0" fontId="19" fillId="0" borderId="0" xfId="0" applyFont="1"/>
    <xf numFmtId="0" fontId="18" fillId="0" borderId="0" xfId="0" applyFont="1" applyFill="1" applyAlignment="1">
      <alignment vertical="center"/>
    </xf>
    <xf numFmtId="0" fontId="3" fillId="10" borderId="25" xfId="0" applyFont="1" applyFill="1" applyBorder="1" applyAlignment="1">
      <alignment horizontal="center" vertical="center"/>
    </xf>
    <xf numFmtId="0" fontId="3" fillId="10" borderId="25" xfId="0" applyFont="1" applyFill="1" applyBorder="1" applyAlignment="1">
      <alignment horizontal="center" vertical="center" wrapText="1"/>
    </xf>
    <xf numFmtId="0" fontId="3" fillId="10" borderId="46" xfId="0" applyFont="1" applyFill="1" applyBorder="1" applyAlignment="1">
      <alignment horizontal="center" vertical="center" wrapText="1"/>
    </xf>
    <xf numFmtId="0" fontId="0" fillId="0" borderId="45" xfId="0" applyFont="1" applyBorder="1" applyAlignment="1">
      <alignment horizontal="center" vertical="center"/>
    </xf>
    <xf numFmtId="0" fontId="3" fillId="0" borderId="25" xfId="0" applyFont="1" applyBorder="1" applyAlignment="1">
      <alignment vertical="center"/>
    </xf>
    <xf numFmtId="0" fontId="3" fillId="0" borderId="25" xfId="0" applyFont="1" applyBorder="1" applyAlignment="1">
      <alignment horizontal="center" vertical="center"/>
    </xf>
    <xf numFmtId="0" fontId="3" fillId="0" borderId="46" xfId="0" applyFont="1" applyBorder="1" applyAlignment="1">
      <alignment horizontal="center" vertical="center"/>
    </xf>
    <xf numFmtId="0" fontId="0" fillId="0" borderId="25" xfId="0" applyFont="1" applyBorder="1"/>
    <xf numFmtId="0" fontId="11" fillId="0" borderId="25" xfId="0" applyFont="1" applyBorder="1" applyAlignment="1">
      <alignment horizontal="center" vertical="center"/>
    </xf>
    <xf numFmtId="0" fontId="13" fillId="0" borderId="25" xfId="0" applyFont="1" applyBorder="1" applyAlignment="1">
      <alignment horizontal="center" vertical="center"/>
    </xf>
    <xf numFmtId="0" fontId="13"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xf numFmtId="0" fontId="11" fillId="0" borderId="48"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3" fillId="10" borderId="50" xfId="0" applyFont="1" applyFill="1" applyBorder="1" applyAlignment="1">
      <alignment horizontal="center" wrapText="1"/>
    </xf>
    <xf numFmtId="0" fontId="3" fillId="10" borderId="51" xfId="0" applyFont="1" applyFill="1" applyBorder="1" applyAlignment="1">
      <alignment horizontal="left" wrapText="1"/>
    </xf>
    <xf numFmtId="0" fontId="3" fillId="10" borderId="51" xfId="0" applyFont="1" applyFill="1" applyBorder="1" applyAlignment="1">
      <alignment horizontal="center" wrapText="1"/>
    </xf>
    <xf numFmtId="0" fontId="15" fillId="10" borderId="52" xfId="0" applyFont="1" applyFill="1" applyBorder="1" applyAlignment="1">
      <alignment horizontal="center" wrapText="1"/>
    </xf>
    <xf numFmtId="0" fontId="3" fillId="0" borderId="53" xfId="0" applyFont="1" applyBorder="1" applyAlignment="1">
      <alignment vertical="center"/>
    </xf>
    <xf numFmtId="0" fontId="11" fillId="0" borderId="42" xfId="0" applyFont="1" applyFill="1" applyBorder="1" applyAlignment="1">
      <alignment horizontal="center" vertical="center"/>
    </xf>
    <xf numFmtId="0" fontId="11" fillId="0" borderId="43" xfId="0" applyFont="1" applyFill="1" applyBorder="1" applyAlignment="1">
      <alignment horizontal="left" vertical="center"/>
    </xf>
    <xf numFmtId="0" fontId="11" fillId="0" borderId="43" xfId="0" applyFont="1" applyFill="1" applyBorder="1" applyAlignment="1">
      <alignment horizontal="center" vertical="center"/>
    </xf>
    <xf numFmtId="164" fontId="15" fillId="0" borderId="44" xfId="0" applyNumberFormat="1" applyFont="1" applyFill="1" applyBorder="1" applyAlignment="1">
      <alignment horizontal="left" vertical="center"/>
    </xf>
    <xf numFmtId="0" fontId="11" fillId="0" borderId="45" xfId="0" applyFont="1" applyFill="1" applyBorder="1" applyAlignment="1">
      <alignment horizontal="center" vertical="center"/>
    </xf>
    <xf numFmtId="0" fontId="11" fillId="0" borderId="25" xfId="0" applyFont="1" applyFill="1" applyBorder="1" applyAlignment="1">
      <alignment horizontal="left" vertical="center"/>
    </xf>
    <xf numFmtId="0" fontId="11" fillId="0" borderId="25" xfId="0" applyFont="1" applyFill="1" applyBorder="1" applyAlignment="1">
      <alignment horizontal="center" vertical="center"/>
    </xf>
    <xf numFmtId="164" fontId="15" fillId="0" borderId="46" xfId="0" applyNumberFormat="1" applyFont="1" applyFill="1" applyBorder="1" applyAlignment="1">
      <alignment horizontal="left" vertical="center"/>
    </xf>
    <xf numFmtId="0" fontId="11" fillId="0" borderId="47" xfId="0" applyFont="1" applyFill="1" applyBorder="1" applyAlignment="1">
      <alignment horizontal="center" vertical="center"/>
    </xf>
    <xf numFmtId="0" fontId="11" fillId="0" borderId="48" xfId="0" applyFont="1" applyFill="1" applyBorder="1" applyAlignment="1">
      <alignment horizontal="left" vertical="center"/>
    </xf>
    <xf numFmtId="0" fontId="11" fillId="0" borderId="48" xfId="0" applyFont="1" applyFill="1" applyBorder="1" applyAlignment="1">
      <alignment horizontal="center" vertical="center"/>
    </xf>
    <xf numFmtId="164" fontId="15" fillId="0" borderId="49" xfId="0" applyNumberFormat="1" applyFont="1" applyFill="1" applyBorder="1" applyAlignment="1">
      <alignment horizontal="left" vertical="center"/>
    </xf>
    <xf numFmtId="0" fontId="3" fillId="0" borderId="5" xfId="0" applyFont="1" applyBorder="1" applyAlignment="1">
      <alignment vertical="center"/>
    </xf>
    <xf numFmtId="0" fontId="0" fillId="15" borderId="0" xfId="0" applyFill="1" applyAlignment="1">
      <alignment vertical="center"/>
    </xf>
    <xf numFmtId="0" fontId="3" fillId="0" borderId="54" xfId="0" applyFont="1" applyFill="1" applyBorder="1" applyAlignment="1">
      <alignment horizontal="center" vertical="center"/>
    </xf>
    <xf numFmtId="0" fontId="20" fillId="0" borderId="58" xfId="0" applyFont="1" applyFill="1" applyBorder="1" applyAlignment="1">
      <alignment horizontal="center" vertical="center"/>
    </xf>
    <xf numFmtId="0" fontId="11" fillId="0" borderId="59" xfId="0" applyFont="1" applyBorder="1" applyAlignment="1">
      <alignment vertical="center"/>
    </xf>
    <xf numFmtId="165" fontId="11" fillId="0" borderId="59" xfId="0" applyNumberFormat="1" applyFont="1" applyBorder="1" applyAlignment="1">
      <alignment horizontal="center" vertical="center"/>
    </xf>
    <xf numFmtId="0" fontId="20" fillId="0" borderId="60" xfId="0" applyFont="1" applyFill="1" applyBorder="1" applyAlignment="1">
      <alignment horizontal="center" vertical="center"/>
    </xf>
    <xf numFmtId="0" fontId="11" fillId="0" borderId="61" xfId="0" applyFont="1" applyBorder="1" applyAlignment="1">
      <alignment vertical="center"/>
    </xf>
    <xf numFmtId="165" fontId="11" fillId="0" borderId="61" xfId="0" applyNumberFormat="1" applyFont="1" applyBorder="1" applyAlignment="1">
      <alignment horizontal="center" vertical="center"/>
    </xf>
    <xf numFmtId="0" fontId="20" fillId="0" borderId="62" xfId="0" applyFont="1" applyFill="1" applyBorder="1" applyAlignment="1">
      <alignment horizontal="center" vertical="center"/>
    </xf>
    <xf numFmtId="0" fontId="11" fillId="0" borderId="63" xfId="0" applyFont="1" applyBorder="1" applyAlignment="1">
      <alignment vertical="center"/>
    </xf>
    <xf numFmtId="165" fontId="11" fillId="0" borderId="63" xfId="0" applyNumberFormat="1" applyFont="1" applyBorder="1" applyAlignment="1">
      <alignment horizontal="center" vertical="center"/>
    </xf>
    <xf numFmtId="165" fontId="11" fillId="0" borderId="64" xfId="0" applyNumberFormat="1" applyFont="1" applyBorder="1" applyAlignment="1">
      <alignment horizontal="center" vertical="center"/>
    </xf>
    <xf numFmtId="165" fontId="11" fillId="0" borderId="65" xfId="0" applyNumberFormat="1" applyFont="1" applyBorder="1" applyAlignment="1">
      <alignment horizontal="center" vertical="center"/>
    </xf>
    <xf numFmtId="165" fontId="11" fillId="0" borderId="66" xfId="0" applyNumberFormat="1" applyFont="1" applyBorder="1" applyAlignment="1">
      <alignment horizontal="center" vertical="center"/>
    </xf>
    <xf numFmtId="0" fontId="4" fillId="0" borderId="67" xfId="0" applyFont="1" applyFill="1" applyBorder="1" applyAlignment="1" applyProtection="1">
      <alignment horizontal="left" vertical="center"/>
      <protection locked="0"/>
    </xf>
    <xf numFmtId="0" fontId="4" fillId="0" borderId="68" xfId="0" applyFont="1" applyFill="1" applyBorder="1" applyAlignment="1" applyProtection="1">
      <alignment horizontal="left" vertical="center"/>
      <protection locked="0"/>
    </xf>
    <xf numFmtId="0" fontId="4" fillId="0" borderId="69" xfId="0" applyFont="1" applyFill="1" applyBorder="1" applyAlignment="1" applyProtection="1">
      <alignment horizontal="left" vertical="center"/>
      <protection locked="0"/>
    </xf>
    <xf numFmtId="0" fontId="23" fillId="0" borderId="0" xfId="0" applyFont="1" applyFill="1" applyAlignment="1">
      <alignment horizontal="center" wrapText="1"/>
    </xf>
    <xf numFmtId="0" fontId="25" fillId="13" borderId="0" xfId="0" applyFont="1" applyFill="1"/>
    <xf numFmtId="0" fontId="25" fillId="0" borderId="0" xfId="0" applyFont="1" applyFill="1"/>
    <xf numFmtId="166" fontId="26" fillId="0" borderId="70" xfId="0" applyNumberFormat="1" applyFont="1" applyFill="1" applyBorder="1" applyAlignment="1">
      <alignment horizontal="center" vertical="center"/>
    </xf>
    <xf numFmtId="165" fontId="22" fillId="0" borderId="71" xfId="0" applyNumberFormat="1" applyFont="1" applyFill="1" applyBorder="1" applyAlignment="1">
      <alignment horizontal="center" vertical="center"/>
    </xf>
    <xf numFmtId="165" fontId="22" fillId="0" borderId="72" xfId="0" applyNumberFormat="1" applyFont="1" applyFill="1" applyBorder="1" applyAlignment="1">
      <alignment horizontal="center" vertical="center"/>
    </xf>
    <xf numFmtId="165" fontId="22" fillId="0" borderId="73" xfId="0" applyNumberFormat="1" applyFont="1" applyFill="1" applyBorder="1" applyAlignment="1">
      <alignment horizontal="center" vertical="center"/>
    </xf>
    <xf numFmtId="0" fontId="0" fillId="11" borderId="0" xfId="0" applyFill="1" applyAlignment="1">
      <alignment horizontal="center"/>
    </xf>
    <xf numFmtId="0" fontId="0" fillId="11" borderId="0" xfId="0" applyFill="1" applyAlignment="1">
      <alignment horizontal="center" wrapText="1"/>
    </xf>
    <xf numFmtId="0" fontId="24" fillId="0" borderId="0" xfId="0" applyFont="1" applyFill="1" applyBorder="1" applyAlignment="1" applyProtection="1">
      <alignment horizontal="right" vertical="top"/>
    </xf>
    <xf numFmtId="164" fontId="24" fillId="0" borderId="0" xfId="0" applyNumberFormat="1" applyFont="1" applyFill="1" applyBorder="1" applyAlignment="1">
      <alignment horizontal="center" vertical="top"/>
    </xf>
    <xf numFmtId="0" fontId="24" fillId="0" borderId="74" xfId="0" applyFont="1" applyFill="1" applyBorder="1" applyAlignment="1" applyProtection="1">
      <alignment horizontal="right" vertical="top"/>
    </xf>
    <xf numFmtId="164" fontId="24" fillId="0" borderId="75" xfId="0" applyNumberFormat="1" applyFont="1" applyFill="1" applyBorder="1" applyAlignment="1">
      <alignment horizontal="center" vertical="top"/>
    </xf>
    <xf numFmtId="165" fontId="22" fillId="0" borderId="76" xfId="0" applyNumberFormat="1" applyFont="1" applyFill="1" applyBorder="1" applyAlignment="1">
      <alignment horizontal="center" vertical="center"/>
    </xf>
    <xf numFmtId="0" fontId="11" fillId="0" borderId="53" xfId="0" applyFont="1" applyFill="1" applyBorder="1" applyAlignment="1">
      <alignment horizontal="center" vertical="center" wrapText="1"/>
    </xf>
    <xf numFmtId="165" fontId="11" fillId="0" borderId="53" xfId="0" applyNumberFormat="1" applyFont="1" applyFill="1" applyBorder="1" applyAlignment="1">
      <alignment horizontal="center" vertical="center"/>
    </xf>
    <xf numFmtId="0" fontId="11" fillId="2" borderId="6" xfId="0" applyFont="1" applyFill="1" applyBorder="1" applyAlignment="1">
      <alignment horizontal="center" vertical="center" wrapText="1"/>
    </xf>
    <xf numFmtId="0" fontId="0" fillId="0" borderId="81" xfId="0" applyFont="1" applyBorder="1"/>
    <xf numFmtId="0" fontId="4" fillId="0" borderId="0" xfId="0" applyFont="1" applyBorder="1" applyAlignment="1" applyProtection="1">
      <alignment horizontal="right" vertical="center"/>
    </xf>
    <xf numFmtId="0" fontId="27" fillId="0" borderId="0" xfId="0" applyFont="1" applyBorder="1" applyAlignment="1" applyProtection="1">
      <alignment horizontal="right" vertical="center"/>
    </xf>
    <xf numFmtId="164" fontId="15" fillId="0" borderId="1" xfId="0" applyNumberFormat="1" applyFont="1" applyFill="1" applyBorder="1" applyAlignment="1">
      <alignment horizontal="left" vertical="center"/>
    </xf>
    <xf numFmtId="0" fontId="28" fillId="0" borderId="0" xfId="0" applyFont="1" applyFill="1" applyAlignment="1">
      <alignment horizontal="center" vertical="center"/>
    </xf>
    <xf numFmtId="0" fontId="30" fillId="11" borderId="0" xfId="0" applyFont="1" applyFill="1" applyAlignment="1">
      <alignment horizontal="center" vertical="center"/>
    </xf>
    <xf numFmtId="0" fontId="31" fillId="11" borderId="0" xfId="0" applyFont="1" applyFill="1" applyAlignment="1">
      <alignment horizontal="center" vertical="center"/>
    </xf>
    <xf numFmtId="0" fontId="32" fillId="0" borderId="0" xfId="0" applyFont="1" applyAlignment="1">
      <alignment horizontal="left" vertical="center"/>
    </xf>
    <xf numFmtId="0" fontId="11" fillId="0" borderId="0" xfId="0" applyFont="1"/>
    <xf numFmtId="0" fontId="0" fillId="0" borderId="0" xfId="0"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33" fillId="13" borderId="0" xfId="0" applyFont="1" applyFill="1" applyAlignment="1">
      <alignment horizontal="left"/>
    </xf>
    <xf numFmtId="0" fontId="34" fillId="0" borderId="0" xfId="0" applyFont="1" applyFill="1" applyAlignment="1">
      <alignment vertical="center"/>
    </xf>
    <xf numFmtId="0" fontId="0" fillId="0" borderId="0" xfId="0" applyFill="1" applyAlignment="1">
      <alignment vertical="center"/>
    </xf>
    <xf numFmtId="0" fontId="0" fillId="10" borderId="9" xfId="0" applyFill="1" applyBorder="1"/>
    <xf numFmtId="0" fontId="0" fillId="0" borderId="0" xfId="0" applyFill="1" applyBorder="1"/>
    <xf numFmtId="0" fontId="0" fillId="10" borderId="8" xfId="0" applyFill="1" applyBorder="1"/>
    <xf numFmtId="0" fontId="35" fillId="0" borderId="0" xfId="0" applyFont="1" applyFill="1" applyAlignment="1">
      <alignment horizontal="center" vertical="center"/>
    </xf>
    <xf numFmtId="0" fontId="27" fillId="19" borderId="9" xfId="0" applyFont="1" applyFill="1" applyBorder="1" applyProtection="1">
      <protection locked="0"/>
    </xf>
    <xf numFmtId="0" fontId="27" fillId="20" borderId="8" xfId="0" applyFont="1" applyFill="1" applyBorder="1" applyProtection="1">
      <protection locked="0"/>
    </xf>
    <xf numFmtId="0" fontId="27" fillId="21" borderId="9" xfId="0" applyFont="1" applyFill="1" applyBorder="1" applyProtection="1">
      <protection locked="0"/>
    </xf>
    <xf numFmtId="0" fontId="27" fillId="22" borderId="8" xfId="0" applyFont="1" applyFill="1" applyBorder="1" applyProtection="1">
      <protection locked="0"/>
    </xf>
    <xf numFmtId="0" fontId="0" fillId="0" borderId="92" xfId="0" applyFill="1" applyBorder="1"/>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6" fillId="14" borderId="32" xfId="0" applyFont="1" applyFill="1" applyBorder="1" applyAlignment="1">
      <alignment horizontal="center" vertical="center"/>
    </xf>
    <xf numFmtId="0" fontId="16" fillId="14" borderId="33" xfId="0" applyFont="1" applyFill="1" applyBorder="1" applyAlignment="1">
      <alignment horizontal="center" vertical="center"/>
    </xf>
    <xf numFmtId="0" fontId="16" fillId="14" borderId="3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12" borderId="26" xfId="0" applyFont="1" applyFill="1" applyBorder="1" applyAlignment="1">
      <alignment horizontal="right" vertical="center"/>
    </xf>
    <xf numFmtId="0" fontId="8" fillId="12" borderId="84" xfId="0" applyFont="1" applyFill="1" applyBorder="1" applyAlignment="1">
      <alignment horizontal="right" vertical="center"/>
    </xf>
    <xf numFmtId="0" fontId="9" fillId="12" borderId="27" xfId="0" applyFont="1" applyFill="1" applyBorder="1" applyAlignment="1">
      <alignment horizontal="center" vertical="center"/>
    </xf>
    <xf numFmtId="0" fontId="9" fillId="12" borderId="28" xfId="0" applyFont="1" applyFill="1" applyBorder="1" applyAlignment="1">
      <alignment horizontal="center" vertical="center"/>
    </xf>
    <xf numFmtId="0" fontId="9" fillId="12" borderId="30" xfId="0" applyFont="1" applyFill="1" applyBorder="1" applyAlignment="1">
      <alignment horizontal="center" vertical="center"/>
    </xf>
    <xf numFmtId="0" fontId="9" fillId="12" borderId="31" xfId="0" applyFont="1" applyFill="1" applyBorder="1" applyAlignment="1">
      <alignment horizontal="center" vertical="center"/>
    </xf>
    <xf numFmtId="0" fontId="9" fillId="12" borderId="23" xfId="0" applyFont="1" applyFill="1" applyBorder="1" applyAlignment="1">
      <alignment horizontal="right" vertical="center"/>
    </xf>
    <xf numFmtId="0" fontId="9" fillId="12" borderId="82" xfId="0" applyFont="1" applyFill="1" applyBorder="1" applyAlignment="1">
      <alignment horizontal="right" vertical="center"/>
    </xf>
    <xf numFmtId="0" fontId="8" fillId="12" borderId="24" xfId="0" applyFont="1" applyFill="1" applyBorder="1" applyAlignment="1">
      <alignment horizontal="right" vertical="center"/>
    </xf>
    <xf numFmtId="0" fontId="8" fillId="12" borderId="83" xfId="0" applyFont="1" applyFill="1" applyBorder="1" applyAlignment="1">
      <alignment horizontal="right" vertical="center"/>
    </xf>
    <xf numFmtId="0" fontId="29" fillId="0" borderId="75" xfId="0" applyFont="1" applyFill="1" applyBorder="1" applyAlignment="1">
      <alignment horizontal="center"/>
    </xf>
    <xf numFmtId="0" fontId="29" fillId="0" borderId="0" xfId="0" applyFont="1" applyFill="1" applyBorder="1" applyAlignment="1">
      <alignment horizontal="center"/>
    </xf>
    <xf numFmtId="0" fontId="29" fillId="0" borderId="31" xfId="0" applyFont="1" applyFill="1" applyBorder="1" applyAlignment="1">
      <alignment horizontal="center"/>
    </xf>
    <xf numFmtId="0" fontId="9" fillId="0" borderId="85" xfId="0" applyFont="1" applyBorder="1" applyAlignment="1" applyProtection="1">
      <alignment horizontal="center" vertical="center"/>
      <protection locked="0"/>
    </xf>
    <xf numFmtId="0" fontId="9" fillId="0" borderId="86" xfId="0" applyFont="1" applyBorder="1" applyAlignment="1" applyProtection="1">
      <alignment horizontal="center" vertical="center"/>
      <protection locked="0"/>
    </xf>
    <xf numFmtId="0" fontId="8" fillId="0" borderId="70" xfId="0" applyFont="1" applyBorder="1" applyAlignment="1" applyProtection="1">
      <alignment horizontal="left" vertical="center"/>
      <protection locked="0"/>
    </xf>
    <xf numFmtId="0" fontId="8" fillId="0" borderId="87" xfId="0" applyFont="1" applyBorder="1" applyAlignment="1" applyProtection="1">
      <alignment horizontal="left" vertical="center"/>
      <protection locked="0"/>
    </xf>
    <xf numFmtId="0" fontId="8" fillId="0" borderId="88" xfId="0" applyFont="1" applyBorder="1" applyAlignment="1" applyProtection="1">
      <alignment horizontal="left" vertical="center"/>
      <protection locked="0"/>
    </xf>
    <xf numFmtId="0" fontId="8" fillId="0" borderId="89" xfId="0" applyFont="1" applyBorder="1" applyAlignment="1" applyProtection="1">
      <alignment horizontal="left" vertical="center"/>
      <protection locked="0"/>
    </xf>
    <xf numFmtId="0" fontId="4" fillId="0" borderId="90"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7" xfId="0" applyFont="1" applyFill="1" applyBorder="1" applyAlignment="1">
      <alignment horizontal="center" vertical="center"/>
    </xf>
    <xf numFmtId="0" fontId="19" fillId="18" borderId="2" xfId="0" applyFont="1" applyFill="1" applyBorder="1" applyAlignment="1">
      <alignment horizontal="center" vertical="center"/>
    </xf>
    <xf numFmtId="0" fontId="19" fillId="18" borderId="3" xfId="0" applyFont="1" applyFill="1" applyBorder="1" applyAlignment="1">
      <alignment horizontal="center" vertical="center"/>
    </xf>
    <xf numFmtId="0" fontId="19" fillId="18" borderId="4"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8" fillId="14" borderId="77" xfId="0" applyFont="1" applyFill="1" applyBorder="1" applyAlignment="1">
      <alignment horizontal="center" vertical="center"/>
    </xf>
    <xf numFmtId="0" fontId="18" fillId="14" borderId="78" xfId="0" applyFont="1" applyFill="1" applyBorder="1" applyAlignment="1">
      <alignment horizontal="center" vertical="center"/>
    </xf>
    <xf numFmtId="0" fontId="18" fillId="14" borderId="79" xfId="0" applyFont="1" applyFill="1" applyBorder="1" applyAlignment="1">
      <alignment horizontal="center" vertical="center"/>
    </xf>
    <xf numFmtId="0" fontId="4"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8" fillId="13" borderId="1" xfId="0" applyFont="1" applyFill="1" applyBorder="1" applyAlignment="1" applyProtection="1">
      <alignment horizontal="left" vertical="center"/>
      <protection locked="0"/>
    </xf>
    <xf numFmtId="0" fontId="8" fillId="13" borderId="20" xfId="0" applyFont="1" applyFill="1" applyBorder="1" applyAlignment="1" applyProtection="1">
      <alignment horizontal="left" vertical="center"/>
      <protection locked="0"/>
    </xf>
    <xf numFmtId="2" fontId="5" fillId="0" borderId="17" xfId="0" applyNumberFormat="1" applyFont="1" applyBorder="1" applyAlignment="1">
      <alignment horizontal="center" vertical="center"/>
    </xf>
    <xf numFmtId="2" fontId="5" fillId="0" borderId="15" xfId="0" applyNumberFormat="1" applyFont="1" applyBorder="1" applyAlignment="1">
      <alignment horizontal="center" vertical="center"/>
    </xf>
    <xf numFmtId="2" fontId="5" fillId="0" borderId="21" xfId="0" applyNumberFormat="1" applyFont="1" applyBorder="1" applyAlignment="1">
      <alignment horizontal="center" vertical="center"/>
    </xf>
    <xf numFmtId="2" fontId="5" fillId="0" borderId="16" xfId="0" applyNumberFormat="1" applyFont="1" applyBorder="1" applyAlignment="1">
      <alignment horizontal="center" vertical="center"/>
    </xf>
    <xf numFmtId="0" fontId="9" fillId="2" borderId="10"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8" xfId="0" applyFont="1" applyFill="1" applyBorder="1" applyAlignment="1">
      <alignment horizontal="center" vertical="center"/>
    </xf>
    <xf numFmtId="0" fontId="8" fillId="13" borderId="12" xfId="0" applyFont="1" applyFill="1" applyBorder="1" applyAlignment="1" applyProtection="1">
      <alignment horizontal="left" vertical="center"/>
      <protection locked="0"/>
    </xf>
    <xf numFmtId="2" fontId="5" fillId="0" borderId="13" xfId="0" applyNumberFormat="1" applyFont="1" applyBorder="1" applyAlignment="1">
      <alignment horizontal="center" vertical="center"/>
    </xf>
    <xf numFmtId="0" fontId="8" fillId="2" borderId="1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7" fillId="12" borderId="11" xfId="0" applyFont="1" applyFill="1" applyBorder="1" applyAlignment="1">
      <alignment horizontal="center" vertical="center" wrapText="1"/>
    </xf>
    <xf numFmtId="0" fontId="17" fillId="12" borderId="1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8" fillId="8" borderId="80" xfId="0" applyFont="1" applyFill="1" applyBorder="1" applyAlignment="1">
      <alignment horizontal="center" vertical="center"/>
    </xf>
    <xf numFmtId="0" fontId="18" fillId="8" borderId="81" xfId="0" applyFont="1" applyFill="1" applyBorder="1" applyAlignment="1">
      <alignment horizontal="center" vertical="center"/>
    </xf>
    <xf numFmtId="2" fontId="5" fillId="0" borderId="40" xfId="0" applyNumberFormat="1" applyFont="1" applyBorder="1" applyAlignment="1">
      <alignment horizontal="center" vertical="center"/>
    </xf>
    <xf numFmtId="2" fontId="5" fillId="0" borderId="39" xfId="0" applyNumberFormat="1" applyFont="1" applyBorder="1" applyAlignment="1">
      <alignment horizontal="center" vertical="center"/>
    </xf>
    <xf numFmtId="0" fontId="4" fillId="16" borderId="12" xfId="0" applyFont="1" applyFill="1" applyBorder="1" applyAlignment="1" applyProtection="1">
      <alignment horizontal="left" vertical="center"/>
      <protection locked="0"/>
    </xf>
    <xf numFmtId="0" fontId="4" fillId="16" borderId="1" xfId="0" applyFont="1" applyFill="1" applyBorder="1" applyAlignment="1" applyProtection="1">
      <alignment horizontal="left" vertical="center"/>
      <protection locked="0"/>
    </xf>
    <xf numFmtId="0" fontId="4" fillId="16" borderId="20" xfId="0" applyFont="1" applyFill="1" applyBorder="1" applyAlignment="1" applyProtection="1">
      <alignment horizontal="left" vertical="center"/>
      <protection locked="0"/>
    </xf>
    <xf numFmtId="2" fontId="5" fillId="0" borderId="41" xfId="0" applyNumberFormat="1" applyFont="1" applyBorder="1" applyAlignment="1">
      <alignment horizontal="center" vertical="center"/>
    </xf>
    <xf numFmtId="0" fontId="17" fillId="11" borderId="11" xfId="0" applyFont="1" applyFill="1" applyBorder="1" applyAlignment="1">
      <alignment horizontal="center" vertical="center" wrapText="1"/>
    </xf>
    <xf numFmtId="0" fontId="17" fillId="11" borderId="19" xfId="0" applyFont="1" applyFill="1" applyBorder="1" applyAlignment="1">
      <alignment horizontal="center" vertical="center" wrapText="1"/>
    </xf>
    <xf numFmtId="0" fontId="4" fillId="0" borderId="9" xfId="0" applyFont="1" applyBorder="1" applyAlignment="1" applyProtection="1">
      <alignment horizontal="left" vertical="center"/>
    </xf>
    <xf numFmtId="0" fontId="3" fillId="0" borderId="0" xfId="0" applyFont="1" applyAlignment="1">
      <alignment horizontal="center" vertical="center"/>
    </xf>
    <xf numFmtId="0" fontId="21" fillId="10" borderId="55" xfId="0" applyFont="1" applyFill="1" applyBorder="1" applyAlignment="1">
      <alignment horizontal="center" vertical="center" textRotation="90"/>
    </xf>
    <xf numFmtId="0" fontId="21" fillId="10" borderId="56" xfId="0" applyFont="1" applyFill="1" applyBorder="1" applyAlignment="1">
      <alignment horizontal="center" vertical="center" textRotation="90"/>
    </xf>
    <xf numFmtId="0" fontId="21" fillId="10" borderId="57" xfId="0" applyFont="1" applyFill="1" applyBorder="1" applyAlignment="1">
      <alignment horizontal="center" vertical="center" textRotation="90"/>
    </xf>
    <xf numFmtId="0" fontId="27" fillId="0" borderId="0" xfId="0" applyFont="1" applyBorder="1" applyAlignment="1" applyProtection="1">
      <alignment horizontal="left" vertical="center"/>
    </xf>
    <xf numFmtId="0" fontId="3" fillId="17" borderId="54" xfId="0" applyFont="1" applyFill="1" applyBorder="1" applyAlignment="1">
      <alignment horizontal="center" vertical="center"/>
    </xf>
    <xf numFmtId="0" fontId="12" fillId="10" borderId="36" xfId="0" applyFont="1" applyFill="1" applyBorder="1" applyAlignment="1">
      <alignment horizontal="center" vertical="center"/>
    </xf>
    <xf numFmtId="0" fontId="12" fillId="10" borderId="37" xfId="0" applyFont="1" applyFill="1" applyBorder="1" applyAlignment="1">
      <alignment horizontal="center" vertical="center"/>
    </xf>
    <xf numFmtId="0" fontId="12" fillId="10" borderId="38" xfId="0" applyFont="1" applyFill="1" applyBorder="1" applyAlignment="1">
      <alignment horizontal="center" vertical="center"/>
    </xf>
    <xf numFmtId="0" fontId="3" fillId="10" borderId="43" xfId="0" applyFont="1" applyFill="1" applyBorder="1" applyAlignment="1">
      <alignment horizontal="center" vertical="center"/>
    </xf>
    <xf numFmtId="0" fontId="3" fillId="10" borderId="44" xfId="0" applyFont="1" applyFill="1" applyBorder="1" applyAlignment="1">
      <alignment horizontal="center" vertical="center"/>
    </xf>
    <xf numFmtId="0" fontId="12" fillId="10" borderId="42" xfId="0" applyFont="1" applyFill="1" applyBorder="1" applyAlignment="1">
      <alignment horizontal="center" vertical="center"/>
    </xf>
    <xf numFmtId="0" fontId="12" fillId="10" borderId="43" xfId="0" applyFont="1" applyFill="1" applyBorder="1" applyAlignment="1">
      <alignment horizontal="center" vertical="center"/>
    </xf>
    <xf numFmtId="0" fontId="12" fillId="10" borderId="45" xfId="0" applyFont="1" applyFill="1" applyBorder="1" applyAlignment="1">
      <alignment horizontal="center" vertical="center"/>
    </xf>
    <xf numFmtId="0" fontId="12" fillId="10" borderId="25"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7" fillId="9" borderId="0" xfId="0" applyFont="1" applyFill="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81">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Normal" xfId="0" builtinId="0"/>
  </cellStyles>
  <dxfs count="697">
    <dxf>
      <font>
        <color rgb="FFB2B2B2"/>
      </font>
    </dxf>
    <dxf>
      <font>
        <color rgb="FFB2B2B2"/>
      </font>
    </dxf>
    <dxf>
      <font>
        <color rgb="FFB2B2B2"/>
      </font>
    </dxf>
    <dxf>
      <font>
        <color rgb="FFB2B2B2"/>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B2B2B2"/>
      </font>
    </dxf>
    <dxf>
      <font>
        <color rgb="FF00FF00"/>
      </font>
    </dxf>
    <dxf>
      <font>
        <color rgb="FF3333FF"/>
      </font>
    </dxf>
    <dxf>
      <font>
        <color rgb="FFFF9900"/>
      </font>
    </dxf>
    <dxf>
      <font>
        <color rgb="FFB2B2B2"/>
      </font>
    </dxf>
    <dxf>
      <font>
        <color rgb="FFB2B2B2"/>
      </font>
    </dxf>
    <dxf>
      <font>
        <color rgb="FFB2B2B2"/>
      </font>
    </dxf>
    <dxf>
      <font>
        <color rgb="FFB2B2B2"/>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B2B2B2"/>
      </font>
    </dxf>
    <dxf>
      <font>
        <color rgb="FF00FF00"/>
      </font>
    </dxf>
    <dxf>
      <font>
        <color rgb="FF3333FF"/>
      </font>
    </dxf>
    <dxf>
      <font>
        <color rgb="FFFF9900"/>
      </font>
    </dxf>
    <dxf>
      <font>
        <color rgb="FFB2B2B2"/>
      </font>
    </dxf>
    <dxf>
      <font>
        <color rgb="FFB2B2B2"/>
      </font>
    </dxf>
    <dxf>
      <font>
        <color rgb="FFB2B2B2"/>
      </font>
    </dxf>
    <dxf>
      <font>
        <color rgb="FFB2B2B2"/>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B2B2B2"/>
      </font>
    </dxf>
    <dxf>
      <font>
        <color rgb="FF00FF00"/>
      </font>
    </dxf>
    <dxf>
      <font>
        <color rgb="FF3333FF"/>
      </font>
    </dxf>
    <dxf>
      <font>
        <color rgb="FFFF9900"/>
      </font>
    </dxf>
    <dxf>
      <font>
        <color rgb="FFB2B2B2"/>
      </font>
    </dxf>
    <dxf>
      <font>
        <color rgb="FFB2B2B2"/>
      </font>
    </dxf>
    <dxf>
      <font>
        <color rgb="FFB2B2B2"/>
      </font>
    </dxf>
    <dxf>
      <font>
        <color rgb="FFB2B2B2"/>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B2B2B2"/>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ont>
        <color rgb="FF00FF00"/>
      </font>
    </dxf>
    <dxf>
      <font>
        <color rgb="FF3333FF"/>
      </font>
    </dxf>
    <dxf>
      <font>
        <color rgb="FFFF9900"/>
      </font>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DDDDDD"/>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DDDDDD"/>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33CC33"/>
        </patternFill>
      </fill>
    </dxf>
    <dxf>
      <fill>
        <patternFill>
          <bgColor rgb="FFCC0000"/>
        </patternFill>
      </fill>
    </dxf>
    <dxf>
      <fill>
        <patternFill>
          <bgColor rgb="FF33CC33"/>
        </patternFill>
      </fill>
    </dxf>
    <dxf>
      <fill>
        <patternFill>
          <bgColor rgb="FFCC000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DDDDDD"/>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FFFF99"/>
        </patternFill>
      </fill>
    </dxf>
    <dxf>
      <fill>
        <patternFill>
          <bgColor rgb="FF3399FF"/>
        </patternFill>
      </fill>
    </dxf>
    <dxf>
      <fill>
        <patternFill>
          <bgColor rgb="FF33CC33"/>
        </patternFill>
      </fill>
    </dxf>
    <dxf>
      <fill>
        <patternFill>
          <bgColor rgb="FFFF5050"/>
        </patternFill>
      </fill>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CCCCFF"/>
        </patternFill>
      </fill>
    </dxf>
    <dxf>
      <fill>
        <patternFill>
          <bgColor rgb="FFF8F8F8"/>
        </patternFill>
      </fill>
    </dxf>
    <dxf>
      <fill>
        <patternFill>
          <bgColor rgb="FFCCCCFF"/>
        </patternFill>
      </fill>
    </dxf>
    <dxf>
      <fill>
        <patternFill>
          <bgColor rgb="FFF8F8F8"/>
        </patternFill>
      </fill>
    </dxf>
  </dxfs>
  <tableStyles count="0" defaultTableStyle="TableStyleMedium9" defaultPivotStyle="PivotStyleMedium4"/>
  <colors>
    <mruColors>
      <color rgb="FFCCFFFF"/>
      <color rgb="FFFFCC99"/>
      <color rgb="FFFFCCCC"/>
      <color rgb="FF66FF66"/>
      <color rgb="FFCCCCFF"/>
      <color rgb="FFDDDDDD"/>
      <color rgb="FF969696"/>
      <color rgb="FFB2B2B2"/>
      <color rgb="FF80808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Horaire annuel</a:t>
            </a:r>
            <a:r>
              <a:rPr lang="en-US" sz="1600" baseline="0"/>
              <a:t> par classe</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8.9020110186469825E-2"/>
          <c:y val="0.13457719958918177"/>
          <c:w val="0.88078818511584744"/>
          <c:h val="0.54975693255734337"/>
        </c:manualLayout>
      </c:layout>
      <c:barChart>
        <c:barDir val="col"/>
        <c:grouping val="clustered"/>
        <c:varyColors val="0"/>
        <c:ser>
          <c:idx val="0"/>
          <c:order val="0"/>
          <c:tx>
            <c:strRef>
              <c:f>Accueil!$G$10</c:f>
              <c:strCache>
                <c:ptCount val="1"/>
                <c:pt idx="0">
                  <c:v>Horaire
annuel</c:v>
                </c:pt>
              </c:strCache>
            </c:strRef>
          </c:tx>
          <c:spPr>
            <a:solidFill>
              <a:srgbClr val="FFC000"/>
            </a:solidFill>
            <a:ln>
              <a:solidFill>
                <a:srgbClr val="3399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Accueil!$F$11:$F$30</c:f>
              <c:numCache>
                <c:formatCode>General</c:formatCode>
                <c:ptCount val="20"/>
              </c:numCache>
            </c:numRef>
          </c:cat>
          <c:val>
            <c:numRef>
              <c:f>Accueil!$G$11:$G$30</c:f>
              <c:numCache>
                <c:formatCode>0" H."</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C5B6-4F85-A671-065A55E4A03E}"/>
            </c:ext>
          </c:extLst>
        </c:ser>
        <c:dLbls>
          <c:showLegendKey val="0"/>
          <c:showVal val="0"/>
          <c:showCatName val="0"/>
          <c:showSerName val="0"/>
          <c:showPercent val="0"/>
          <c:showBubbleSize val="0"/>
        </c:dLbls>
        <c:gapWidth val="150"/>
        <c:axId val="205755832"/>
        <c:axId val="205756224"/>
      </c:barChart>
      <c:lineChart>
        <c:grouping val="standard"/>
        <c:varyColors val="0"/>
        <c:ser>
          <c:idx val="1"/>
          <c:order val="1"/>
          <c:tx>
            <c:v>Moyenne</c:v>
          </c:tx>
          <c:spPr>
            <a:ln w="19050" cap="rnd">
              <a:solidFill>
                <a:srgbClr val="00B0F0"/>
              </a:solidFill>
              <a:prstDash val="lgDash"/>
              <a:round/>
            </a:ln>
            <a:effectLst/>
          </c:spPr>
          <c:marker>
            <c:symbol val="none"/>
          </c:marker>
          <c:val>
            <c:numRef>
              <c:f>Accueil!$H$11:$H$30</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C5B6-4F85-A671-065A55E4A03E}"/>
            </c:ext>
          </c:extLst>
        </c:ser>
        <c:ser>
          <c:idx val="2"/>
          <c:order val="2"/>
          <c:tx>
            <c:v>Seuil annuel</c:v>
          </c:tx>
          <c:spPr>
            <a:ln w="19050" cap="rnd">
              <a:solidFill>
                <a:srgbClr val="FF0000">
                  <a:alpha val="50000"/>
                </a:srgbClr>
              </a:solidFill>
              <a:prstDash val="dash"/>
              <a:round/>
            </a:ln>
            <a:effectLst/>
          </c:spPr>
          <c:marker>
            <c:symbol val="none"/>
          </c:marker>
          <c:val>
            <c:numRef>
              <c:f>Accueil!$I$11:$I$30</c:f>
              <c:numCache>
                <c:formatCode>General</c:formatCode>
                <c:ptCount val="20"/>
                <c:pt idx="0">
                  <c:v>108</c:v>
                </c:pt>
                <c:pt idx="1">
                  <c:v>108</c:v>
                </c:pt>
                <c:pt idx="2">
                  <c:v>108</c:v>
                </c:pt>
                <c:pt idx="3">
                  <c:v>108</c:v>
                </c:pt>
                <c:pt idx="4">
                  <c:v>108</c:v>
                </c:pt>
                <c:pt idx="5">
                  <c:v>108</c:v>
                </c:pt>
                <c:pt idx="6">
                  <c:v>108</c:v>
                </c:pt>
                <c:pt idx="7">
                  <c:v>108</c:v>
                </c:pt>
                <c:pt idx="8">
                  <c:v>108</c:v>
                </c:pt>
                <c:pt idx="9">
                  <c:v>108</c:v>
                </c:pt>
                <c:pt idx="10">
                  <c:v>108</c:v>
                </c:pt>
                <c:pt idx="11">
                  <c:v>108</c:v>
                </c:pt>
                <c:pt idx="12">
                  <c:v>108</c:v>
                </c:pt>
                <c:pt idx="13">
                  <c:v>108</c:v>
                </c:pt>
                <c:pt idx="14">
                  <c:v>108</c:v>
                </c:pt>
                <c:pt idx="15">
                  <c:v>108</c:v>
                </c:pt>
                <c:pt idx="16">
                  <c:v>108</c:v>
                </c:pt>
                <c:pt idx="17">
                  <c:v>108</c:v>
                </c:pt>
                <c:pt idx="18">
                  <c:v>108</c:v>
                </c:pt>
                <c:pt idx="19">
                  <c:v>108</c:v>
                </c:pt>
              </c:numCache>
            </c:numRef>
          </c:val>
          <c:smooth val="0"/>
          <c:extLst>
            <c:ext xmlns:c16="http://schemas.microsoft.com/office/drawing/2014/chart" uri="{C3380CC4-5D6E-409C-BE32-E72D297353CC}">
              <c16:uniqueId val="{00000002-C5B6-4F85-A671-065A55E4A03E}"/>
            </c:ext>
          </c:extLst>
        </c:ser>
        <c:dLbls>
          <c:showLegendKey val="0"/>
          <c:showVal val="0"/>
          <c:showCatName val="0"/>
          <c:showSerName val="0"/>
          <c:showPercent val="0"/>
          <c:showBubbleSize val="0"/>
        </c:dLbls>
        <c:marker val="1"/>
        <c:smooth val="0"/>
        <c:axId val="205755832"/>
        <c:axId val="205756224"/>
      </c:lineChart>
      <c:catAx>
        <c:axId val="205755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205756224"/>
        <c:crosses val="autoZero"/>
        <c:auto val="1"/>
        <c:lblAlgn val="ctr"/>
        <c:lblOffset val="100"/>
        <c:noMultiLvlLbl val="0"/>
      </c:catAx>
      <c:valAx>
        <c:axId val="205756224"/>
        <c:scaling>
          <c:orientation val="minMax"/>
        </c:scaling>
        <c:delete val="0"/>
        <c:axPos val="l"/>
        <c:majorGridlines>
          <c:spPr>
            <a:ln w="9525" cap="flat" cmpd="sng" algn="ctr">
              <a:solidFill>
                <a:schemeClr val="tx1">
                  <a:lumMod val="15000"/>
                  <a:lumOff val="85000"/>
                </a:schemeClr>
              </a:solidFill>
              <a:round/>
            </a:ln>
            <a:effectLst/>
          </c:spPr>
        </c:majorGridlines>
        <c:numFmt formatCode="0&quot; H.&quot;"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205755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Volume horaire par champ et cycle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Bilan_Activites!$T$7</c:f>
              <c:strCache>
                <c:ptCount val="1"/>
                <c:pt idx="0">
                  <c:v>Cycle 2</c:v>
                </c:pt>
              </c:strCache>
            </c:strRef>
          </c:tx>
          <c:spPr>
            <a:solidFill>
              <a:srgbClr val="33CC33"/>
            </a:solidFill>
            <a:ln>
              <a:solidFill>
                <a:srgbClr val="3399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Bilan_Activites!$S$8:$S$11</c:f>
              <c:strCache>
                <c:ptCount val="4"/>
                <c:pt idx="0">
                  <c:v>CA 1</c:v>
                </c:pt>
                <c:pt idx="1">
                  <c:v>CA 2</c:v>
                </c:pt>
                <c:pt idx="2">
                  <c:v>CA 3</c:v>
                </c:pt>
                <c:pt idx="3">
                  <c:v>CA 4</c:v>
                </c:pt>
              </c:strCache>
            </c:strRef>
          </c:cat>
          <c:val>
            <c:numRef>
              <c:f>Bilan_Activites!$T$8:$T$11</c:f>
              <c:numCache>
                <c:formatCode>0" H."</c:formatCode>
                <c:ptCount val="4"/>
                <c:pt idx="0">
                  <c:v>0</c:v>
                </c:pt>
                <c:pt idx="1">
                  <c:v>0</c:v>
                </c:pt>
                <c:pt idx="2">
                  <c:v>0</c:v>
                </c:pt>
                <c:pt idx="3">
                  <c:v>0</c:v>
                </c:pt>
              </c:numCache>
            </c:numRef>
          </c:val>
          <c:extLst>
            <c:ext xmlns:c16="http://schemas.microsoft.com/office/drawing/2014/chart" uri="{C3380CC4-5D6E-409C-BE32-E72D297353CC}">
              <c16:uniqueId val="{00000000-7024-455C-82E3-03E54339430F}"/>
            </c:ext>
          </c:extLst>
        </c:ser>
        <c:ser>
          <c:idx val="1"/>
          <c:order val="1"/>
          <c:tx>
            <c:strRef>
              <c:f>Bilan_Activites!$U$7</c:f>
              <c:strCache>
                <c:ptCount val="1"/>
                <c:pt idx="0">
                  <c:v>Cycle 3</c:v>
                </c:pt>
              </c:strCache>
            </c:strRef>
          </c:tx>
          <c:spPr>
            <a:solidFill>
              <a:srgbClr val="3399FF"/>
            </a:solidFill>
            <a:ln>
              <a:solidFill>
                <a:srgbClr val="3399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Bilan_Activites!$S$8:$S$11</c:f>
              <c:strCache>
                <c:ptCount val="4"/>
                <c:pt idx="0">
                  <c:v>CA 1</c:v>
                </c:pt>
                <c:pt idx="1">
                  <c:v>CA 2</c:v>
                </c:pt>
                <c:pt idx="2">
                  <c:v>CA 3</c:v>
                </c:pt>
                <c:pt idx="3">
                  <c:v>CA 4</c:v>
                </c:pt>
              </c:strCache>
            </c:strRef>
          </c:cat>
          <c:val>
            <c:numRef>
              <c:f>Bilan_Activites!$U$8:$U$11</c:f>
              <c:numCache>
                <c:formatCode>0" H."</c:formatCode>
                <c:ptCount val="4"/>
                <c:pt idx="0">
                  <c:v>0</c:v>
                </c:pt>
                <c:pt idx="1">
                  <c:v>0</c:v>
                </c:pt>
                <c:pt idx="2">
                  <c:v>0</c:v>
                </c:pt>
                <c:pt idx="3">
                  <c:v>0</c:v>
                </c:pt>
              </c:numCache>
            </c:numRef>
          </c:val>
          <c:extLst>
            <c:ext xmlns:c16="http://schemas.microsoft.com/office/drawing/2014/chart" uri="{C3380CC4-5D6E-409C-BE32-E72D297353CC}">
              <c16:uniqueId val="{00000001-7024-455C-82E3-03E54339430F}"/>
            </c:ext>
          </c:extLst>
        </c:ser>
        <c:dLbls>
          <c:showLegendKey val="0"/>
          <c:showVal val="0"/>
          <c:showCatName val="0"/>
          <c:showSerName val="0"/>
          <c:showPercent val="0"/>
          <c:showBubbleSize val="0"/>
        </c:dLbls>
        <c:gapWidth val="219"/>
        <c:overlap val="-27"/>
        <c:axId val="205758184"/>
        <c:axId val="94539248"/>
      </c:barChart>
      <c:catAx>
        <c:axId val="205758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94539248"/>
        <c:crosses val="autoZero"/>
        <c:auto val="1"/>
        <c:lblAlgn val="ctr"/>
        <c:lblOffset val="100"/>
        <c:noMultiLvlLbl val="0"/>
      </c:catAx>
      <c:valAx>
        <c:axId val="94539248"/>
        <c:scaling>
          <c:orientation val="minMax"/>
        </c:scaling>
        <c:delete val="0"/>
        <c:axPos val="l"/>
        <c:majorGridlines>
          <c:spPr>
            <a:ln w="9525" cap="flat" cmpd="sng" algn="ctr">
              <a:solidFill>
                <a:schemeClr val="tx1">
                  <a:lumMod val="15000"/>
                  <a:lumOff val="85000"/>
                </a:schemeClr>
              </a:solidFill>
              <a:round/>
            </a:ln>
            <a:effectLst/>
          </c:spPr>
        </c:majorGridlines>
        <c:numFmt formatCode="0&quot; H.&quot;"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2057581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73513</xdr:colOff>
      <xdr:row>23</xdr:row>
      <xdr:rowOff>145297</xdr:rowOff>
    </xdr:from>
    <xdr:to>
      <xdr:col>16</xdr:col>
      <xdr:colOff>775607</xdr:colOff>
      <xdr:row>31</xdr:row>
      <xdr:rowOff>1387930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476249</xdr:colOff>
      <xdr:row>2</xdr:row>
      <xdr:rowOff>33866</xdr:rowOff>
    </xdr:from>
    <xdr:to>
      <xdr:col>16</xdr:col>
      <xdr:colOff>742950</xdr:colOff>
      <xdr:row>9</xdr:row>
      <xdr:rowOff>338818</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171450</xdr:colOff>
      <xdr:row>12</xdr:row>
      <xdr:rowOff>76200</xdr:rowOff>
    </xdr:from>
    <xdr:to>
      <xdr:col>4</xdr:col>
      <xdr:colOff>952688</xdr:colOff>
      <xdr:row>15</xdr:row>
      <xdr:rowOff>142875</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19100" y="4162425"/>
          <a:ext cx="1971863"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133350</xdr:colOff>
      <xdr:row>12</xdr:row>
      <xdr:rowOff>180975</xdr:rowOff>
    </xdr:from>
    <xdr:to>
      <xdr:col>9</xdr:col>
      <xdr:colOff>2707482</xdr:colOff>
      <xdr:row>18</xdr:row>
      <xdr:rowOff>180975</xdr:rowOff>
    </xdr:to>
    <xdr:sp macro="" textlink="">
      <xdr:nvSpPr>
        <xdr:cNvPr id="47" name="Rectangle à coins arrondis 46"/>
        <xdr:cNvSpPr/>
      </xdr:nvSpPr>
      <xdr:spPr>
        <a:xfrm>
          <a:off x="6362700" y="2790825"/>
          <a:ext cx="5488782" cy="1485900"/>
        </a:xfrm>
        <a:prstGeom prst="wedgeRoundRectCallout">
          <a:avLst>
            <a:gd name="adj1" fmla="val -22805"/>
            <a:gd name="adj2" fmla="val -50153"/>
            <a:gd name="adj3" fmla="val 16667"/>
          </a:avLst>
        </a:prstGeom>
        <a:solidFill>
          <a:schemeClr val="accent5">
            <a:lumMod val="60000"/>
            <a:lumOff val="40000"/>
          </a:schemeClr>
        </a:solidFill>
        <a:ln>
          <a:solidFill>
            <a:schemeClr val="accent1">
              <a:lumMod val="75000"/>
            </a:schemeClr>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r>
            <a:rPr lang="fr-FR" sz="1800" b="1" i="0" u="none" strike="noStrike" smtClean="0">
              <a:solidFill>
                <a:srgbClr val="FF0000"/>
              </a:solidFill>
              <a:latin typeface="+mn-lt"/>
              <a:ea typeface="+mn-ea"/>
              <a:cs typeface="+mn-cs"/>
            </a:rPr>
            <a:t>Sélectionnez, pour chaque colonne, les ressources disponibles dans votre école.</a:t>
          </a:r>
        </a:p>
        <a:p>
          <a:r>
            <a:rPr lang="fr-FR" sz="1800" b="1" i="0" u="none" strike="noStrike" baseline="0" smtClean="0">
              <a:solidFill>
                <a:srgbClr val="FF0000"/>
              </a:solidFill>
              <a:latin typeface="+mn-lt"/>
              <a:ea typeface="+mn-ea"/>
              <a:cs typeface="+mn-cs"/>
            </a:rPr>
            <a:t>Si plusieurs ressources sont disponibles, utilisez une ligne par ressource pour les afficher toutes.</a:t>
          </a:r>
          <a:endParaRPr lang="fr-FR" sz="1800" b="0" i="0" u="none" strike="noStrike" baseline="0" smtClean="0">
            <a:solidFill>
              <a:srgbClr val="FF0000"/>
            </a:solidFill>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142874</xdr:colOff>
      <xdr:row>1</xdr:row>
      <xdr:rowOff>35719</xdr:rowOff>
    </xdr:from>
    <xdr:to>
      <xdr:col>9</xdr:col>
      <xdr:colOff>119062</xdr:colOff>
      <xdr:row>12</xdr:row>
      <xdr:rowOff>83343</xdr:rowOff>
    </xdr:to>
    <xdr:sp macro="" textlink="">
      <xdr:nvSpPr>
        <xdr:cNvPr id="2" name="Rectangle à coins arrondis 1"/>
        <xdr:cNvSpPr/>
      </xdr:nvSpPr>
      <xdr:spPr>
        <a:xfrm>
          <a:off x="10286999" y="416719"/>
          <a:ext cx="2476501" cy="2274093"/>
        </a:xfrm>
        <a:prstGeom prst="wedgeRoundRectCallout">
          <a:avLst>
            <a:gd name="adj1" fmla="val -58095"/>
            <a:gd name="adj2" fmla="val -45719"/>
            <a:gd name="adj3" fmla="val 16667"/>
          </a:avLst>
        </a:prstGeom>
        <a:solidFill>
          <a:srgbClr val="CC0000"/>
        </a:solidFill>
        <a:ln>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600" b="0" cap="none" spc="0">
              <a:ln w="0"/>
              <a:solidFill>
                <a:schemeClr val="tx1"/>
              </a:solidFill>
              <a:effectLst>
                <a:outerShdw blurRad="38100" dist="19050" dir="2700000" algn="tl" rotWithShape="0">
                  <a:schemeClr val="dk1">
                    <a:alpha val="40000"/>
                  </a:schemeClr>
                </a:outerShdw>
              </a:effectLst>
            </a:rPr>
            <a:t>Ne pas modifier les valeurs de cette ligne pour conserver les menus déroulants en cascade fonctionnels. Pas touche !</a:t>
          </a:r>
          <a:endParaRPr lang="fr-FR"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2024063</xdr:colOff>
      <xdr:row>20</xdr:row>
      <xdr:rowOff>59531</xdr:rowOff>
    </xdr:from>
    <xdr:to>
      <xdr:col>5</xdr:col>
      <xdr:colOff>511970</xdr:colOff>
      <xdr:row>27</xdr:row>
      <xdr:rowOff>166687</xdr:rowOff>
    </xdr:to>
    <xdr:sp macro="" textlink="">
      <xdr:nvSpPr>
        <xdr:cNvPr id="3" name="Rectangle à coins arrondis 2"/>
        <xdr:cNvSpPr/>
      </xdr:nvSpPr>
      <xdr:spPr>
        <a:xfrm>
          <a:off x="2833688" y="8739187"/>
          <a:ext cx="5488782" cy="1524000"/>
        </a:xfrm>
        <a:prstGeom prst="wedgeRoundRectCallout">
          <a:avLst>
            <a:gd name="adj1" fmla="val -22458"/>
            <a:gd name="adj2" fmla="val -83903"/>
            <a:gd name="adj3" fmla="val 16667"/>
          </a:avLst>
        </a:prstGeom>
        <a:solidFill>
          <a:schemeClr val="accent5">
            <a:lumMod val="60000"/>
            <a:lumOff val="40000"/>
          </a:schemeClr>
        </a:solidFill>
        <a:ln>
          <a:solidFill>
            <a:schemeClr val="accent1">
              <a:lumMod val="75000"/>
            </a:schemeClr>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600">
              <a:solidFill>
                <a:srgbClr val="C00000"/>
              </a:solidFill>
            </a:rPr>
            <a:t>Modifier la</a:t>
          </a:r>
          <a:r>
            <a:rPr lang="fr-FR" sz="1600" baseline="0">
              <a:solidFill>
                <a:srgbClr val="C00000"/>
              </a:solidFill>
            </a:rPr>
            <a:t> liste des activités de chaque champ. Ensuite il est impératif de modifier la zone de référence de la plage de cellules dans Formules, Gestionnaire de noms pour un bon fonctionnement du menu déroulant dans le choix des activités.</a:t>
          </a:r>
          <a:endParaRPr lang="fr-FR" sz="1100">
            <a:solidFill>
              <a:srgbClr val="C00000"/>
            </a:solidFill>
          </a:endParaRP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FFC000"/>
    <pageSetUpPr fitToPage="1"/>
  </sheetPr>
  <dimension ref="D1:Q48"/>
  <sheetViews>
    <sheetView showGridLines="0" showRowColHeaders="0" tabSelected="1" topLeftCell="B1" zoomScaleNormal="100" workbookViewId="0">
      <selection activeCell="F4" sqref="F4"/>
    </sheetView>
  </sheetViews>
  <sheetFormatPr baseColWidth="10" defaultRowHeight="15.75" x14ac:dyDescent="0.25"/>
  <cols>
    <col min="1" max="1" width="0" style="31" hidden="1" customWidth="1"/>
    <col min="2" max="3" width="1.625" style="31" customWidth="1"/>
    <col min="4" max="5" width="15.625" style="31" customWidth="1"/>
    <col min="6" max="6" width="35.625" style="31" customWidth="1"/>
    <col min="7" max="7" width="11.5" style="31" customWidth="1"/>
    <col min="8" max="8" width="8.625" style="112" customWidth="1"/>
    <col min="9" max="10" width="2.625" style="31" customWidth="1"/>
    <col min="11" max="17" width="10.625" style="31" customWidth="1"/>
    <col min="18" max="16384" width="11" style="31"/>
  </cols>
  <sheetData>
    <row r="1" spans="4:17" ht="16.5" thickBot="1" x14ac:dyDescent="0.3">
      <c r="D1" s="140" t="s">
        <v>158</v>
      </c>
    </row>
    <row r="2" spans="4:17" ht="48" thickTop="1" thickBot="1" x14ac:dyDescent="0.3">
      <c r="D2" s="155" t="s">
        <v>105</v>
      </c>
      <c r="E2" s="156"/>
      <c r="F2" s="156"/>
      <c r="G2" s="156"/>
      <c r="H2" s="156"/>
      <c r="I2" s="156"/>
      <c r="J2" s="156"/>
      <c r="K2" s="156"/>
      <c r="L2" s="156"/>
      <c r="M2" s="156"/>
      <c r="N2" s="156"/>
      <c r="O2" s="156"/>
      <c r="P2" s="156"/>
      <c r="Q2" s="157"/>
    </row>
    <row r="3" spans="4:17" ht="9.9499999999999993" customHeight="1" thickTop="1" thickBot="1" x14ac:dyDescent="0.3">
      <c r="D3" s="48"/>
      <c r="E3" s="48"/>
      <c r="F3" s="48"/>
      <c r="G3" s="48"/>
      <c r="H3" s="113"/>
      <c r="I3" s="48"/>
      <c r="J3" s="48"/>
      <c r="K3" s="48"/>
      <c r="L3" s="48"/>
      <c r="M3" s="48"/>
      <c r="N3" s="48"/>
      <c r="O3" s="48"/>
      <c r="P3" s="48"/>
      <c r="Q3" s="48"/>
    </row>
    <row r="4" spans="4:17" ht="30" customHeight="1" thickBot="1" x14ac:dyDescent="0.3">
      <c r="D4" s="163" t="s">
        <v>61</v>
      </c>
      <c r="E4" s="164"/>
      <c r="F4" s="30" t="s">
        <v>70</v>
      </c>
      <c r="G4" s="48"/>
      <c r="H4" s="113"/>
      <c r="I4" s="48"/>
      <c r="J4" s="48"/>
      <c r="K4" s="48"/>
      <c r="L4" s="48"/>
      <c r="M4" s="48"/>
      <c r="N4" s="48"/>
      <c r="O4" s="48"/>
      <c r="P4" s="48"/>
      <c r="Q4" s="48"/>
    </row>
    <row r="5" spans="4:17" ht="23.25" customHeight="1" thickBot="1" x14ac:dyDescent="0.3">
      <c r="D5" s="173" t="s">
        <v>117</v>
      </c>
      <c r="E5" s="173"/>
      <c r="F5" s="171"/>
      <c r="G5" s="48"/>
      <c r="H5" s="113"/>
      <c r="I5" s="48"/>
      <c r="J5" s="48"/>
      <c r="K5" s="48"/>
      <c r="L5" s="48"/>
      <c r="M5" s="48"/>
      <c r="N5" s="48"/>
      <c r="O5" s="48"/>
      <c r="P5" s="48"/>
      <c r="Q5" s="48"/>
    </row>
    <row r="6" spans="4:17" ht="30" customHeight="1" x14ac:dyDescent="0.25">
      <c r="D6" s="167" t="s">
        <v>57</v>
      </c>
      <c r="E6" s="168"/>
      <c r="F6" s="174"/>
      <c r="G6" s="175"/>
      <c r="H6" s="113"/>
      <c r="I6" s="48"/>
      <c r="J6" s="48"/>
      <c r="K6" s="48"/>
      <c r="L6" s="48"/>
      <c r="M6" s="48"/>
      <c r="N6" s="48"/>
      <c r="O6" s="48"/>
      <c r="P6" s="48"/>
      <c r="Q6" s="48"/>
    </row>
    <row r="7" spans="4:17" ht="30" customHeight="1" x14ac:dyDescent="0.25">
      <c r="D7" s="169" t="s">
        <v>58</v>
      </c>
      <c r="E7" s="170"/>
      <c r="F7" s="176"/>
      <c r="G7" s="177"/>
      <c r="H7" s="113"/>
      <c r="I7" s="48"/>
      <c r="J7" s="48"/>
      <c r="K7" s="48"/>
      <c r="L7" s="48"/>
      <c r="M7" s="48"/>
      <c r="N7" s="48"/>
      <c r="O7" s="48"/>
      <c r="P7" s="48"/>
      <c r="Q7" s="48"/>
    </row>
    <row r="8" spans="4:17" ht="30" customHeight="1" x14ac:dyDescent="0.25">
      <c r="D8" s="169" t="s">
        <v>109</v>
      </c>
      <c r="E8" s="170"/>
      <c r="F8" s="176"/>
      <c r="G8" s="177"/>
      <c r="H8" s="113"/>
      <c r="I8" s="48"/>
      <c r="J8" s="48"/>
      <c r="K8" s="48"/>
      <c r="L8" s="48"/>
      <c r="M8" s="48"/>
      <c r="N8" s="48"/>
      <c r="O8" s="48"/>
      <c r="P8" s="48"/>
      <c r="Q8" s="48"/>
    </row>
    <row r="9" spans="4:17" ht="30" customHeight="1" thickBot="1" x14ac:dyDescent="0.3">
      <c r="D9" s="161" t="s">
        <v>110</v>
      </c>
      <c r="E9" s="162"/>
      <c r="F9" s="178"/>
      <c r="G9" s="179"/>
      <c r="H9" s="113"/>
      <c r="I9" s="48"/>
      <c r="J9" s="48"/>
      <c r="K9" s="48"/>
      <c r="L9" s="48"/>
      <c r="M9" s="48"/>
      <c r="N9" s="48"/>
      <c r="O9" s="48"/>
      <c r="P9" s="48"/>
      <c r="Q9" s="48"/>
    </row>
    <row r="10" spans="4:17" ht="39.950000000000003" customHeight="1" thickBot="1" x14ac:dyDescent="0.35">
      <c r="D10" s="171" t="s">
        <v>116</v>
      </c>
      <c r="E10" s="171"/>
      <c r="F10" s="172"/>
      <c r="G10" s="111" t="s">
        <v>102</v>
      </c>
      <c r="H10" s="113"/>
      <c r="I10" s="48"/>
      <c r="J10" s="48"/>
      <c r="K10" s="48"/>
      <c r="L10" s="48"/>
      <c r="M10" s="48"/>
      <c r="N10" s="48"/>
      <c r="O10" s="48"/>
      <c r="P10" s="48"/>
      <c r="Q10" s="48"/>
    </row>
    <row r="11" spans="4:17" ht="24" customHeight="1" thickBot="1" x14ac:dyDescent="0.3">
      <c r="D11" s="165" t="s">
        <v>112</v>
      </c>
      <c r="E11" s="166"/>
      <c r="F11" s="108"/>
      <c r="G11" s="115" t="str">
        <f>IF(SUMIFS(Synthese_Classes!F$9:'Synthese_Classes'!F$37,Synthese_Classes!E$9:'Synthese_Classes'!E$37,Accueil!F11)+SUMIFS(Synthese_Classes!G$9:'Synthese_Classes'!G$37,Synthese_Classes!E$9:'Synthese_Classes'!E$37,Accueil!F11)+SUMIFS(Synthese_Classes!H$9:'Synthese_Classes'!H$37,Synthese_Classes!E$9:'Synthese_Classes'!E$37,Accueil!F11)+SUMIFS(Synthese_Classes!I$9:'Synthese_Classes'!I$37,Synthese_Classes!E$9:'Synthese_Classes'!E$37,Accueil!F11)=0,"",SUMIFS(Synthese_Classes!F$9:'Synthese_Classes'!F$37,Synthese_Classes!E$9:'Synthese_Classes'!E$37,Accueil!F11)+SUMIFS(Synthese_Classes!G$9:'Synthese_Classes'!G$37,Synthese_Classes!E$9:'Synthese_Classes'!E$37,Accueil!F11)+SUMIFS(Synthese_Classes!H$9:'Synthese_Classes'!H$37,Synthese_Classes!E$9:'Synthese_Classes'!E$37,Accueil!F11)+SUMIFS(Synthese_Classes!I$9:'Synthese_Classes'!I$37,Synthese_Classes!E$9:'Synthese_Classes'!E$37,Accueil!F11))</f>
        <v/>
      </c>
      <c r="H11" s="114" t="str">
        <f>G$31</f>
        <v/>
      </c>
      <c r="I11" s="132">
        <v>108</v>
      </c>
      <c r="J11" s="48"/>
      <c r="K11" s="48"/>
      <c r="L11" s="48"/>
      <c r="M11" s="158" t="s">
        <v>104</v>
      </c>
      <c r="N11" s="159"/>
      <c r="O11" s="159"/>
      <c r="P11" s="160"/>
      <c r="Q11" s="48"/>
    </row>
    <row r="12" spans="4:17" ht="24" customHeight="1" x14ac:dyDescent="0.25">
      <c r="D12" s="48"/>
      <c r="E12" s="48"/>
      <c r="F12" s="109"/>
      <c r="G12" s="116" t="str">
        <f>IF(SUMIFS(Synthese_Classes!F$9:'Synthese_Classes'!F$37,Synthese_Classes!E$9:'Synthese_Classes'!E$37,Accueil!F12)+SUMIFS(Synthese_Classes!G$9:'Synthese_Classes'!G$37,Synthese_Classes!E$9:'Synthese_Classes'!E$37,Accueil!F12)+SUMIFS(Synthese_Classes!H$9:'Synthese_Classes'!H$37,Synthese_Classes!E$9:'Synthese_Classes'!E$37,Accueil!F12)+SUMIFS(Synthese_Classes!I$9:'Synthese_Classes'!I$37,Synthese_Classes!E$9:'Synthese_Classes'!E$37,Accueil!F12)=0,"",SUMIFS(Synthese_Classes!F$9:'Synthese_Classes'!F$37,Synthese_Classes!E$9:'Synthese_Classes'!E$37,Accueil!F12)+SUMIFS(Synthese_Classes!G$9:'Synthese_Classes'!G$37,Synthese_Classes!E$9:'Synthese_Classes'!E$37,Accueil!F12)+SUMIFS(Synthese_Classes!H$9:'Synthese_Classes'!H$37,Synthese_Classes!E$9:'Synthese_Classes'!E$37,Accueil!F12)+SUMIFS(Synthese_Classes!I$9:'Synthese_Classes'!I$37,Synthese_Classes!E$9:'Synthese_Classes'!E$37,Accueil!F12))</f>
        <v/>
      </c>
      <c r="H12" s="114" t="str">
        <f t="shared" ref="H12:H30" si="0">G$31</f>
        <v/>
      </c>
      <c r="I12" s="132">
        <v>108</v>
      </c>
      <c r="J12" s="48"/>
      <c r="K12" s="48"/>
      <c r="L12" s="3"/>
      <c r="M12" s="49" t="str">
        <f>Cycle_2!A8</f>
        <v>CP</v>
      </c>
      <c r="N12" s="49" t="str">
        <f>Cycle_2!A24</f>
        <v>CE 1</v>
      </c>
      <c r="O12" s="49" t="str">
        <f>Cycle_2!A40</f>
        <v>CE 2</v>
      </c>
      <c r="P12" s="49" t="s">
        <v>23</v>
      </c>
      <c r="Q12" s="48"/>
    </row>
    <row r="13" spans="4:17" ht="24" customHeight="1" x14ac:dyDescent="0.25">
      <c r="D13" s="48"/>
      <c r="E13" s="48"/>
      <c r="F13" s="109"/>
      <c r="G13" s="116" t="str">
        <f>IF(SUMIFS(Synthese_Classes!F$9:'Synthese_Classes'!F$37,Synthese_Classes!E$9:'Synthese_Classes'!E$37,Accueil!F13)+SUMIFS(Synthese_Classes!G$9:'Synthese_Classes'!G$37,Synthese_Classes!E$9:'Synthese_Classes'!E$37,Accueil!F13)+SUMIFS(Synthese_Classes!H$9:'Synthese_Classes'!H$37,Synthese_Classes!E$9:'Synthese_Classes'!E$37,Accueil!F13)+SUMIFS(Synthese_Classes!I$9:'Synthese_Classes'!I$37,Synthese_Classes!E$9:'Synthese_Classes'!E$37,Accueil!F13)=0,"",SUMIFS(Synthese_Classes!F$9:'Synthese_Classes'!F$37,Synthese_Classes!E$9:'Synthese_Classes'!E$37,Accueil!F13)+SUMIFS(Synthese_Classes!G$9:'Synthese_Classes'!G$37,Synthese_Classes!E$9:'Synthese_Classes'!E$37,Accueil!F13)+SUMIFS(Synthese_Classes!H$9:'Synthese_Classes'!H$37,Synthese_Classes!E$9:'Synthese_Classes'!E$37,Accueil!F13)+SUMIFS(Synthese_Classes!I$9:'Synthese_Classes'!I$37,Synthese_Classes!E$9:'Synthese_Classes'!E$37,Accueil!F13))</f>
        <v/>
      </c>
      <c r="H13" s="114" t="str">
        <f t="shared" si="0"/>
        <v/>
      </c>
      <c r="I13" s="132">
        <v>108</v>
      </c>
      <c r="J13" s="48"/>
      <c r="K13" s="48"/>
      <c r="L13" s="50" t="s">
        <v>97</v>
      </c>
      <c r="M13" s="54">
        <f>SUMIF(Cycle_2!$D$8:$D$23,Donnees!$C$2,Cycle_2!$F$8:$F$23)+SUMIF(Cycle_2!$G$8:$G$23,Donnees!$C$2,Cycle_2!$I$8:$I$23)+SUMIF(Cycle_2!$J$8:$J$23,Donnees!$C$2,Cycle_2!$L$8:$L$23)+SUMIF(Cycle_2!$M$8:$M$23,Donnees!$C$2,Cycle_2!$O$8:$O$23)+SUMIF(Cycle_2!$P$8:$P$23,Donnees!$C$2,Cycle_2!$R$8:$R$23)</f>
        <v>0</v>
      </c>
      <c r="N13" s="54">
        <f>SUMIF(Cycle_2!$D$24:$D$39,Donnees!$C$2,Cycle_2!$F$24:$F$39)+SUMIF(Cycle_2!$G$24:$G$39,Donnees!$C$2,Cycle_2!$I$24:$I$39)+SUMIF(Cycle_2!$J$24:$J$39,Donnees!$C$2,Cycle_2!$L$24:$L$39)+SUMIF(Cycle_2!$M$24:$M$39,Donnees!$C$2,Cycle_2!$O$24:$O$39)+SUMIF(Cycle_2!$P$24:$P$39,Donnees!$C$2,Cycle_2!$R$24:$R$39)</f>
        <v>0</v>
      </c>
      <c r="O13" s="54">
        <f>SUMIF(Cycle_2!$D$40:$D$55,Donnees!$C$2,Cycle_2!$F$40:$F$55)+SUMIF(Cycle_2!$G$40:$G$55,Donnees!$C$2,Cycle_2!$I$40:$I$55)+SUMIF(Cycle_2!$J$40:$J$55,Donnees!$C$2,Cycle_2!$L$40:$L$55)+SUMIF(Cycle_2!$M$40:$M$55,Donnees!$C$2,Cycle_2!$O$40:$O$55)+SUMIF(Cycle_2!$P$40:$P$55,Donnees!$C$2,Cycle_2!$R$40:$R$55)</f>
        <v>0</v>
      </c>
      <c r="P13" s="54">
        <f>SUM(M13:O13)</f>
        <v>0</v>
      </c>
      <c r="Q13" s="48"/>
    </row>
    <row r="14" spans="4:17" ht="24" customHeight="1" x14ac:dyDescent="0.25">
      <c r="D14" s="48"/>
      <c r="E14" s="48"/>
      <c r="F14" s="109"/>
      <c r="G14" s="116" t="str">
        <f>IF(SUMIFS(Synthese_Classes!F$9:'Synthese_Classes'!F$37,Synthese_Classes!E$9:'Synthese_Classes'!E$37,Accueil!F14)+SUMIFS(Synthese_Classes!G$9:'Synthese_Classes'!G$37,Synthese_Classes!E$9:'Synthese_Classes'!E$37,Accueil!F14)+SUMIFS(Synthese_Classes!H$9:'Synthese_Classes'!H$37,Synthese_Classes!E$9:'Synthese_Classes'!E$37,Accueil!F14)+SUMIFS(Synthese_Classes!I$9:'Synthese_Classes'!I$37,Synthese_Classes!E$9:'Synthese_Classes'!E$37,Accueil!F14)=0,"",SUMIFS(Synthese_Classes!F$9:'Synthese_Classes'!F$37,Synthese_Classes!E$9:'Synthese_Classes'!E$37,Accueil!F14)+SUMIFS(Synthese_Classes!G$9:'Synthese_Classes'!G$37,Synthese_Classes!E$9:'Synthese_Classes'!E$37,Accueil!F14)+SUMIFS(Synthese_Classes!H$9:'Synthese_Classes'!H$37,Synthese_Classes!E$9:'Synthese_Classes'!E$37,Accueil!F14)+SUMIFS(Synthese_Classes!I$9:'Synthese_Classes'!I$37,Synthese_Classes!E$9:'Synthese_Classes'!E$37,Accueil!F14))</f>
        <v/>
      </c>
      <c r="H14" s="114" t="str">
        <f t="shared" si="0"/>
        <v/>
      </c>
      <c r="I14" s="132">
        <v>108</v>
      </c>
      <c r="J14" s="48"/>
      <c r="K14" s="48"/>
      <c r="L14" s="51" t="s">
        <v>98</v>
      </c>
      <c r="M14" s="55">
        <f>SUMIF(Cycle_2!$D$8:$D$23,Donnees!$D$2,Cycle_2!$F$8:$F$23)+SUMIF(Cycle_2!$G$8:$G$23,Donnees!$D$2,Cycle_2!$I$8:$I$23)+SUMIF(Cycle_2!$J$8:$J$23,Donnees!$D$2,Cycle_2!$L$8:$L$23)+SUMIF(Cycle_2!$M$8:$M$23,Donnees!$D$2,Cycle_2!$O$8:$O$23)+SUMIF(Cycle_2!$P$8:$P$23,Donnees!$D$2,Cycle_2!$R$8:$R$23)</f>
        <v>0</v>
      </c>
      <c r="N14" s="55">
        <f>SUMIF(Cycle_2!$D$24:$D$39,Donnees!$D$2,Cycle_2!$F$24:$F$39)+SUMIF(Cycle_2!$G$24:$G$39,Donnees!$D$2,Cycle_2!$I$24:$I$39)+SUMIF(Cycle_2!$J$24:$J$39,Donnees!$D$2,Cycle_2!$L$24:$L$39)+SUMIF(Cycle_2!$M$24:$M$39,Donnees!$D$2,Cycle_2!$O$24:$O$39)+SUMIF(Cycle_2!$P$24:$P$39,Donnees!$D$2,Cycle_2!$R$24:$R$39)</f>
        <v>0</v>
      </c>
      <c r="O14" s="55">
        <f>SUMIF(Cycle_2!$D$40:$D$55,Donnees!$D$2,Cycle_2!$F$40:$F$55)+SUMIF(Cycle_2!$G$40:$G$55,Donnees!$D$2,Cycle_2!$I$40:$I$55)+SUMIF(Cycle_2!$J$40:$J$55,Donnees!$D$2,Cycle_2!$L$40:$L$55)+SUMIF(Cycle_2!$M$40:$M$55,Donnees!$D$2,Cycle_2!$O$40:$O$55)+SUMIF(Cycle_2!$P$40:$P$55,Donnees!$D$2,Cycle_2!$R$40:$R$55)</f>
        <v>0</v>
      </c>
      <c r="P14" s="55">
        <f>SUM(M14:O14)</f>
        <v>0</v>
      </c>
      <c r="Q14" s="48"/>
    </row>
    <row r="15" spans="4:17" ht="24" customHeight="1" x14ac:dyDescent="0.25">
      <c r="D15" s="48"/>
      <c r="E15" s="48"/>
      <c r="F15" s="109"/>
      <c r="G15" s="116" t="str">
        <f>IF(SUMIFS(Synthese_Classes!F$9:'Synthese_Classes'!F$37,Synthese_Classes!E$9:'Synthese_Classes'!E$37,Accueil!F15)+SUMIFS(Synthese_Classes!G$9:'Synthese_Classes'!G$37,Synthese_Classes!E$9:'Synthese_Classes'!E$37,Accueil!F15)+SUMIFS(Synthese_Classes!H$9:'Synthese_Classes'!H$37,Synthese_Classes!E$9:'Synthese_Classes'!E$37,Accueil!F15)+SUMIFS(Synthese_Classes!I$9:'Synthese_Classes'!I$37,Synthese_Classes!E$9:'Synthese_Classes'!E$37,Accueil!F15)=0,"",SUMIFS(Synthese_Classes!F$9:'Synthese_Classes'!F$37,Synthese_Classes!E$9:'Synthese_Classes'!E$37,Accueil!F15)+SUMIFS(Synthese_Classes!G$9:'Synthese_Classes'!G$37,Synthese_Classes!E$9:'Synthese_Classes'!E$37,Accueil!F15)+SUMIFS(Synthese_Classes!H$9:'Synthese_Classes'!H$37,Synthese_Classes!E$9:'Synthese_Classes'!E$37,Accueil!F15)+SUMIFS(Synthese_Classes!I$9:'Synthese_Classes'!I$37,Synthese_Classes!E$9:'Synthese_Classes'!E$37,Accueil!F15))</f>
        <v/>
      </c>
      <c r="H15" s="114" t="str">
        <f t="shared" si="0"/>
        <v/>
      </c>
      <c r="I15" s="132">
        <v>108</v>
      </c>
      <c r="J15" s="48"/>
      <c r="K15" s="48"/>
      <c r="L15" s="52" t="s">
        <v>99</v>
      </c>
      <c r="M15" s="56">
        <f>SUMIF(Cycle_2!$D$8:$D$23,Donnees!$E$2,Cycle_2!$F$8:$F$23)+SUMIF(Cycle_2!$G$8:$G$23,Donnees!$E$2,Cycle_2!$I$8:$I$23)+SUMIF(Cycle_2!$J$8:$J$23,Donnees!$E$2,Cycle_2!$L$8:$L$23)+SUMIF(Cycle_2!$M$8:$M$23,Donnees!$E$2,Cycle_2!$O$8:$O$23)+SUMIF(Cycle_2!$P$8:$P$23,Donnees!$E$2,Cycle_2!$R$8:$R$23)</f>
        <v>0</v>
      </c>
      <c r="N15" s="56">
        <f>SUMIF(Cycle_2!$D$24:$D$39,Donnees!$E$2,Cycle_2!$F$24:$F$39)+SUMIF(Cycle_2!$G$24:$G$39,Donnees!$E$2,Cycle_2!$I$24:$I$39)+SUMIF(Cycle_2!$J$24:$J$39,Donnees!$E$2,Cycle_2!$L$24:$L$39)+SUMIF(Cycle_2!$M$24:$M$39,Donnees!$E$2,Cycle_2!$O$24:$O$39)+SUMIF(Cycle_2!$P$24:$P$39,Donnees!$E$2,Cycle_2!$R$24:$R$39)</f>
        <v>0</v>
      </c>
      <c r="O15" s="56">
        <f>SUMIF(Cycle_2!$D$40:$D$55,Donnees!$E$2,Cycle_2!$F$40:$F$55)+SUMIF(Cycle_2!$G$40:$G$55,Donnees!$E$2,Cycle_2!$I$40:$I$55)+SUMIF(Cycle_2!$J$40:$J$55,Donnees!$E$2,Cycle_2!$L$40:$L$55)+SUMIF(Cycle_2!$M$40:$M$55,Donnees!$E$2,Cycle_2!$O$40:$O$55)+SUMIF(Cycle_2!$P$40:$P$55,Donnees!$E$2,Cycle_2!$R$40:$R$55)</f>
        <v>0</v>
      </c>
      <c r="P15" s="56">
        <f>SUM(M15:O15)</f>
        <v>0</v>
      </c>
      <c r="Q15" s="48"/>
    </row>
    <row r="16" spans="4:17" ht="24" customHeight="1" x14ac:dyDescent="0.25">
      <c r="D16" s="48"/>
      <c r="E16" s="48"/>
      <c r="F16" s="109"/>
      <c r="G16" s="116" t="str">
        <f>IF(SUMIFS(Synthese_Classes!F$9:'Synthese_Classes'!F$37,Synthese_Classes!E$9:'Synthese_Classes'!E$37,Accueil!F16)+SUMIFS(Synthese_Classes!G$9:'Synthese_Classes'!G$37,Synthese_Classes!E$9:'Synthese_Classes'!E$37,Accueil!F16)+SUMIFS(Synthese_Classes!H$9:'Synthese_Classes'!H$37,Synthese_Classes!E$9:'Synthese_Classes'!E$37,Accueil!F16)+SUMIFS(Synthese_Classes!I$9:'Synthese_Classes'!I$37,Synthese_Classes!E$9:'Synthese_Classes'!E$37,Accueil!F16)=0,"",SUMIFS(Synthese_Classes!F$9:'Synthese_Classes'!F$37,Synthese_Classes!E$9:'Synthese_Classes'!E$37,Accueil!F16)+SUMIFS(Synthese_Classes!G$9:'Synthese_Classes'!G$37,Synthese_Classes!E$9:'Synthese_Classes'!E$37,Accueil!F16)+SUMIFS(Synthese_Classes!H$9:'Synthese_Classes'!H$37,Synthese_Classes!E$9:'Synthese_Classes'!E$37,Accueil!F16)+SUMIFS(Synthese_Classes!I$9:'Synthese_Classes'!I$37,Synthese_Classes!E$9:'Synthese_Classes'!E$37,Accueil!F16))</f>
        <v/>
      </c>
      <c r="H16" s="114" t="str">
        <f t="shared" si="0"/>
        <v/>
      </c>
      <c r="I16" s="132">
        <v>108</v>
      </c>
      <c r="J16" s="48"/>
      <c r="K16" s="48"/>
      <c r="L16" s="53" t="s">
        <v>100</v>
      </c>
      <c r="M16" s="57">
        <f>SUMIF(Cycle_2!$D$8:$D$23,Donnees!$F$2,Cycle_2!$F$8:$F$23)+SUMIF(Cycle_2!$G$8:$G$23,Donnees!$F$2,Cycle_2!$I$8:$I$23)+SUMIF(Cycle_2!$J$8:$J$23,Donnees!$F$2,Cycle_2!$L$8:$L$23)+SUMIF(Cycle_2!$M$8:$M$23,Donnees!$F$2,Cycle_2!$O$8:$O$23)+SUMIF(Cycle_2!$P$8:$P$23,Donnees!$F$2,Cycle_2!$R$8:$R$23)</f>
        <v>0</v>
      </c>
      <c r="N16" s="57">
        <f>SUMIF(Cycle_2!$D$24:$D$39,Donnees!$F$2,Cycle_2!$F$24:$F$39)+SUMIF(Cycle_2!$G$24:$G$39,Donnees!$F$2,Cycle_2!$I$24:$I$39)+SUMIF(Cycle_2!$J$24:$J$39,Donnees!$F$2,Cycle_2!$L$24:$L$39)+SUMIF(Cycle_2!$M$24:$M$39,Donnees!$F$2,Cycle_2!$O$24:$O$39)+SUMIF(Cycle_2!$P$24:$P$39,Donnees!$F$2,Cycle_2!$R$24:$R$39)</f>
        <v>0</v>
      </c>
      <c r="O16" s="57">
        <f>SUMIF(Cycle_2!$D$40:$D$55,Donnees!$F$2,Cycle_2!$F$40:$F$55)+SUMIF(Cycle_2!$G$40:$G$55,Donnees!$F$2,Cycle_2!$I$40:$I$55)+SUMIF(Cycle_2!$J$40:$J$55,Donnees!$F$2,Cycle_2!$L$40:$L$55)+SUMIF(Cycle_2!$M$40:$M$55,Donnees!$F$2,Cycle_2!$O$40:$O$55)+SUMIF(Cycle_2!$P$40:$P$55,Donnees!$F$2,Cycle_2!$R$40:$R$55)</f>
        <v>0</v>
      </c>
      <c r="P16" s="57">
        <f>SUM(M16:O16)</f>
        <v>0</v>
      </c>
      <c r="Q16" s="48"/>
    </row>
    <row r="17" spans="4:17" ht="24" customHeight="1" x14ac:dyDescent="0.25">
      <c r="D17" s="48"/>
      <c r="E17" s="48"/>
      <c r="F17" s="109"/>
      <c r="G17" s="116" t="str">
        <f>IF(SUMIFS(Synthese_Classes!F$9:'Synthese_Classes'!F$37,Synthese_Classes!E$9:'Synthese_Classes'!E$37,Accueil!F17)+SUMIFS(Synthese_Classes!G$9:'Synthese_Classes'!G$37,Synthese_Classes!E$9:'Synthese_Classes'!E$37,Accueil!F17)+SUMIFS(Synthese_Classes!H$9:'Synthese_Classes'!H$37,Synthese_Classes!E$9:'Synthese_Classes'!E$37,Accueil!F17)+SUMIFS(Synthese_Classes!I$9:'Synthese_Classes'!I$37,Synthese_Classes!E$9:'Synthese_Classes'!E$37,Accueil!F17)=0,"",SUMIFS(Synthese_Classes!F$9:'Synthese_Classes'!F$37,Synthese_Classes!E$9:'Synthese_Classes'!E$37,Accueil!F17)+SUMIFS(Synthese_Classes!G$9:'Synthese_Classes'!G$37,Synthese_Classes!E$9:'Synthese_Classes'!E$37,Accueil!F17)+SUMIFS(Synthese_Classes!H$9:'Synthese_Classes'!H$37,Synthese_Classes!E$9:'Synthese_Classes'!E$37,Accueil!F17)+SUMIFS(Synthese_Classes!I$9:'Synthese_Classes'!I$37,Synthese_Classes!E$9:'Synthese_Classes'!E$37,Accueil!F17))</f>
        <v/>
      </c>
      <c r="H17" s="114" t="str">
        <f t="shared" si="0"/>
        <v/>
      </c>
      <c r="I17" s="132">
        <v>108</v>
      </c>
      <c r="J17" s="48"/>
      <c r="K17" s="48"/>
      <c r="L17" s="48"/>
      <c r="M17" s="48"/>
      <c r="N17" s="48"/>
      <c r="O17" s="48"/>
      <c r="P17" s="48"/>
      <c r="Q17" s="48"/>
    </row>
    <row r="18" spans="4:17" ht="24" customHeight="1" x14ac:dyDescent="0.25">
      <c r="D18" s="48"/>
      <c r="E18" s="48"/>
      <c r="F18" s="109"/>
      <c r="G18" s="116" t="str">
        <f>IF(SUMIFS(Synthese_Classes!F$9:'Synthese_Classes'!F$37,Synthese_Classes!E$9:'Synthese_Classes'!E$37,Accueil!F18)+SUMIFS(Synthese_Classes!G$9:'Synthese_Classes'!G$37,Synthese_Classes!E$9:'Synthese_Classes'!E$37,Accueil!F18)+SUMIFS(Synthese_Classes!H$9:'Synthese_Classes'!H$37,Synthese_Classes!E$9:'Synthese_Classes'!E$37,Accueil!F18)+SUMIFS(Synthese_Classes!I$9:'Synthese_Classes'!I$37,Synthese_Classes!E$9:'Synthese_Classes'!E$37,Accueil!F18)=0,"",SUMIFS(Synthese_Classes!F$9:'Synthese_Classes'!F$37,Synthese_Classes!E$9:'Synthese_Classes'!E$37,Accueil!F18)+SUMIFS(Synthese_Classes!G$9:'Synthese_Classes'!G$37,Synthese_Classes!E$9:'Synthese_Classes'!E$37,Accueil!F18)+SUMIFS(Synthese_Classes!H$9:'Synthese_Classes'!H$37,Synthese_Classes!E$9:'Synthese_Classes'!E$37,Accueil!F18)+SUMIFS(Synthese_Classes!I$9:'Synthese_Classes'!I$37,Synthese_Classes!E$9:'Synthese_Classes'!E$37,Accueil!F18))</f>
        <v/>
      </c>
      <c r="H18" s="114" t="str">
        <f t="shared" si="0"/>
        <v/>
      </c>
      <c r="I18" s="132">
        <v>108</v>
      </c>
      <c r="J18" s="48"/>
      <c r="K18" s="46"/>
      <c r="L18" s="48"/>
      <c r="M18" s="158" t="s">
        <v>103</v>
      </c>
      <c r="N18" s="159"/>
      <c r="O18" s="159"/>
      <c r="P18" s="160"/>
      <c r="Q18" s="48"/>
    </row>
    <row r="19" spans="4:17" ht="24" customHeight="1" x14ac:dyDescent="0.25">
      <c r="D19" s="48"/>
      <c r="E19" s="48"/>
      <c r="F19" s="109"/>
      <c r="G19" s="116" t="str">
        <f>IF(SUMIFS(Synthese_Classes!F$9:'Synthese_Classes'!F$37,Synthese_Classes!E$9:'Synthese_Classes'!E$37,Accueil!F19)+SUMIFS(Synthese_Classes!G$9:'Synthese_Classes'!G$37,Synthese_Classes!E$9:'Synthese_Classes'!E$37,Accueil!F19)+SUMIFS(Synthese_Classes!H$9:'Synthese_Classes'!H$37,Synthese_Classes!E$9:'Synthese_Classes'!E$37,Accueil!F19)+SUMIFS(Synthese_Classes!I$9:'Synthese_Classes'!I$37,Synthese_Classes!E$9:'Synthese_Classes'!E$37,Accueil!F19)=0,"",SUMIFS(Synthese_Classes!F$9:'Synthese_Classes'!F$37,Synthese_Classes!E$9:'Synthese_Classes'!E$37,Accueil!F19)+SUMIFS(Synthese_Classes!G$9:'Synthese_Classes'!G$37,Synthese_Classes!E$9:'Synthese_Classes'!E$37,Accueil!F19)+SUMIFS(Synthese_Classes!H$9:'Synthese_Classes'!H$37,Synthese_Classes!E$9:'Synthese_Classes'!E$37,Accueil!F19)+SUMIFS(Synthese_Classes!I$9:'Synthese_Classes'!I$37,Synthese_Classes!E$9:'Synthese_Classes'!E$37,Accueil!F19))</f>
        <v/>
      </c>
      <c r="H19" s="114" t="str">
        <f t="shared" si="0"/>
        <v/>
      </c>
      <c r="I19" s="132">
        <v>108</v>
      </c>
      <c r="J19" s="48"/>
      <c r="K19" s="48"/>
      <c r="L19" s="47"/>
      <c r="M19" s="127" t="str">
        <f>Cycle_3!A8</f>
        <v>CM 1</v>
      </c>
      <c r="N19" s="127" t="str">
        <f>Cycle_3!A24</f>
        <v>CM 2</v>
      </c>
      <c r="O19" s="125"/>
      <c r="P19" s="127" t="s">
        <v>31</v>
      </c>
      <c r="Q19" s="48"/>
    </row>
    <row r="20" spans="4:17" ht="24" customHeight="1" x14ac:dyDescent="0.25">
      <c r="D20" s="48"/>
      <c r="E20" s="48"/>
      <c r="F20" s="109"/>
      <c r="G20" s="116" t="str">
        <f>IF(SUMIFS(Synthese_Classes!F$9:'Synthese_Classes'!F$37,Synthese_Classes!E$9:'Synthese_Classes'!E$37,Accueil!F20)+SUMIFS(Synthese_Classes!G$9:'Synthese_Classes'!G$37,Synthese_Classes!E$9:'Synthese_Classes'!E$37,Accueil!F20)+SUMIFS(Synthese_Classes!H$9:'Synthese_Classes'!H$37,Synthese_Classes!E$9:'Synthese_Classes'!E$37,Accueil!F20)+SUMIFS(Synthese_Classes!I$9:'Synthese_Classes'!I$37,Synthese_Classes!E$9:'Synthese_Classes'!E$37,Accueil!F20)=0,"",SUMIFS(Synthese_Classes!F$9:'Synthese_Classes'!F$37,Synthese_Classes!E$9:'Synthese_Classes'!E$37,Accueil!F20)+SUMIFS(Synthese_Classes!G$9:'Synthese_Classes'!G$37,Synthese_Classes!E$9:'Synthese_Classes'!E$37,Accueil!F20)+SUMIFS(Synthese_Classes!H$9:'Synthese_Classes'!H$37,Synthese_Classes!E$9:'Synthese_Classes'!E$37,Accueil!F20)+SUMIFS(Synthese_Classes!I$9:'Synthese_Classes'!I$37,Synthese_Classes!E$9:'Synthese_Classes'!E$37,Accueil!F20))</f>
        <v/>
      </c>
      <c r="H20" s="114" t="str">
        <f t="shared" si="0"/>
        <v/>
      </c>
      <c r="I20" s="132">
        <v>108</v>
      </c>
      <c r="J20" s="48"/>
      <c r="K20" s="48"/>
      <c r="L20" s="50" t="s">
        <v>97</v>
      </c>
      <c r="M20" s="54">
        <f>SUMIF(Cycle_3!D8:D23,"Champ_1",Cycle_3!F8:F23)+SUMIF(Cycle_3!G8:G23,"Champ_1",Cycle_3!I8:I23)+SUMIF(Cycle_3!J8:J23,"Champ_1",Cycle_3!L8:L23)+SUMIF(Cycle_3!M8:M23,"Champ_1",Cycle_3!O8:O23)+SUMIF(Cycle_3!P8:P23,"Champ_1",Cycle_3!R8:R23)</f>
        <v>0</v>
      </c>
      <c r="N20" s="54">
        <f>SUMIF(Cycle_3!D24:D39,"Champ_1",Cycle_3!F24:F39)+SUMIF(Cycle_3!G24:G39,"Champ_1",Cycle_3!I24:I39)+SUMIF(Cycle_3!J24:J39,"Champ_1",Cycle_3!L24:L39)+SUMIF(Cycle_3!M24:M39,"Champ_1",Cycle_3!O24:O39)+SUMIF(Cycle_3!P24:P39,"Champ_1",Cycle_3!R24:R39)</f>
        <v>0</v>
      </c>
      <c r="O20" s="126"/>
      <c r="P20" s="54">
        <f>SUM(M20:O20)</f>
        <v>0</v>
      </c>
      <c r="Q20" s="48"/>
    </row>
    <row r="21" spans="4:17" ht="24" customHeight="1" x14ac:dyDescent="0.25">
      <c r="D21" s="48"/>
      <c r="E21" s="48"/>
      <c r="F21" s="109"/>
      <c r="G21" s="116" t="str">
        <f>IF(SUMIFS(Synthese_Classes!F$9:'Synthese_Classes'!F$37,Synthese_Classes!E$9:'Synthese_Classes'!E$37,Accueil!F21)+SUMIFS(Synthese_Classes!G$9:'Synthese_Classes'!G$37,Synthese_Classes!E$9:'Synthese_Classes'!E$37,Accueil!F21)+SUMIFS(Synthese_Classes!H$9:'Synthese_Classes'!H$37,Synthese_Classes!E$9:'Synthese_Classes'!E$37,Accueil!F21)+SUMIFS(Synthese_Classes!I$9:'Synthese_Classes'!I$37,Synthese_Classes!E$9:'Synthese_Classes'!E$37,Accueil!F21)=0,"",SUMIFS(Synthese_Classes!F$9:'Synthese_Classes'!F$37,Synthese_Classes!E$9:'Synthese_Classes'!E$37,Accueil!F21)+SUMIFS(Synthese_Classes!G$9:'Synthese_Classes'!G$37,Synthese_Classes!E$9:'Synthese_Classes'!E$37,Accueil!F21)+SUMIFS(Synthese_Classes!H$9:'Synthese_Classes'!H$37,Synthese_Classes!E$9:'Synthese_Classes'!E$37,Accueil!F21)+SUMIFS(Synthese_Classes!I$9:'Synthese_Classes'!I$37,Synthese_Classes!E$9:'Synthese_Classes'!E$37,Accueil!F21))</f>
        <v/>
      </c>
      <c r="H21" s="114" t="str">
        <f t="shared" si="0"/>
        <v/>
      </c>
      <c r="I21" s="132">
        <v>108</v>
      </c>
      <c r="J21" s="48"/>
      <c r="K21" s="48"/>
      <c r="L21" s="51" t="s">
        <v>98</v>
      </c>
      <c r="M21" s="55">
        <f>SUMIF(Cycle_3!D8:D23,"Champ_2",Cycle_3!F8:F23)+SUMIF(Cycle_3!G8:G23,"Champ_2",Cycle_3!I8:I23)+SUMIF(Cycle_3!J8:J23,"Champ_2",Cycle_3!L8:L23)+SUMIF(Cycle_3!M8:M23,"Champ_2",Cycle_3!O8:O23)+SUMIF(Cycle_3!P8:P23,"Champ_2",Cycle_3!R8:R23)</f>
        <v>0</v>
      </c>
      <c r="N21" s="55">
        <f>SUMIF(Cycle_3!D24:D39,"Champ_2",Cycle_3!F24:F39)+SUMIF(Cycle_3!G24:G39,"Champ_2",Cycle_3!I24:I39)+SUMIF(Cycle_3!J24:J39,"Champ_2",Cycle_3!L24:L39)+SUMIF(Cycle_3!M24:M39,"Champ_2",Cycle_3!O24:O39)+SUMIF(Cycle_3!P24:P39,"Champ_2",Cycle_3!R24:R39)</f>
        <v>0</v>
      </c>
      <c r="O21" s="126"/>
      <c r="P21" s="55">
        <f>SUM(M21:O21)</f>
        <v>0</v>
      </c>
      <c r="Q21" s="48"/>
    </row>
    <row r="22" spans="4:17" ht="24" customHeight="1" x14ac:dyDescent="0.25">
      <c r="D22" s="48"/>
      <c r="E22" s="48"/>
      <c r="F22" s="109"/>
      <c r="G22" s="116" t="str">
        <f>IF(SUMIFS(Synthese_Classes!F$9:'Synthese_Classes'!F$37,Synthese_Classes!E$9:'Synthese_Classes'!E$37,Accueil!F22)+SUMIFS(Synthese_Classes!G$9:'Synthese_Classes'!G$37,Synthese_Classes!E$9:'Synthese_Classes'!E$37,Accueil!F22)+SUMIFS(Synthese_Classes!H$9:'Synthese_Classes'!H$37,Synthese_Classes!E$9:'Synthese_Classes'!E$37,Accueil!F22)+SUMIFS(Synthese_Classes!I$9:'Synthese_Classes'!I$37,Synthese_Classes!E$9:'Synthese_Classes'!E$37,Accueil!F22)=0,"",SUMIFS(Synthese_Classes!F$9:'Synthese_Classes'!F$37,Synthese_Classes!E$9:'Synthese_Classes'!E$37,Accueil!F22)+SUMIFS(Synthese_Classes!G$9:'Synthese_Classes'!G$37,Synthese_Classes!E$9:'Synthese_Classes'!E$37,Accueil!F22)+SUMIFS(Synthese_Classes!H$9:'Synthese_Classes'!H$37,Synthese_Classes!E$9:'Synthese_Classes'!E$37,Accueil!F22)+SUMIFS(Synthese_Classes!I$9:'Synthese_Classes'!I$37,Synthese_Classes!E$9:'Synthese_Classes'!E$37,Accueil!F22))</f>
        <v/>
      </c>
      <c r="H22" s="114" t="str">
        <f t="shared" si="0"/>
        <v/>
      </c>
      <c r="I22" s="132">
        <v>108</v>
      </c>
      <c r="J22" s="48"/>
      <c r="K22" s="48"/>
      <c r="L22" s="52" t="s">
        <v>99</v>
      </c>
      <c r="M22" s="56">
        <f>SUMIF(Cycle_3!D8:D23,"Champ_3",Cycle_3!F8:F23)+SUMIF(Cycle_3!G8:G23,"Champ_3",Cycle_3!I8:I23)+SUMIF(Cycle_3!J8:J23,"Champ_3",Cycle_3!L8:L23)+SUMIF(Cycle_3!M8:M23,"Champ_3",Cycle_3!O8:O23)+SUMIF(Cycle_3!P8:P23,"Champ_3",Cycle_3!R8:R23)</f>
        <v>0</v>
      </c>
      <c r="N22" s="56">
        <f>SUMIF(Cycle_3!D24:D39,"Champ_3",Cycle_3!F24:F39)+SUMIF(Cycle_3!G24:G39,"Champ_3",Cycle_3!I24:I39)+SUMIF(Cycle_3!J24:J39,"Champ_3",Cycle_3!L24:L39)+SUMIF(Cycle_3!M24:M39,"Champ_3",Cycle_3!O24:O39)+SUMIF(Cycle_3!P24:P39,"Champ_3",Cycle_3!R24:R39)</f>
        <v>0</v>
      </c>
      <c r="O22" s="126"/>
      <c r="P22" s="56">
        <f>SUM(M22:O22)</f>
        <v>0</v>
      </c>
      <c r="Q22" s="48"/>
    </row>
    <row r="23" spans="4:17" ht="24" customHeight="1" x14ac:dyDescent="0.25">
      <c r="D23" s="48"/>
      <c r="E23" s="48"/>
      <c r="F23" s="109"/>
      <c r="G23" s="116" t="str">
        <f>IF(SUMIFS(Synthese_Classes!F$9:'Synthese_Classes'!F$37,Synthese_Classes!E$9:'Synthese_Classes'!E$37,Accueil!F23)+SUMIFS(Synthese_Classes!G$9:'Synthese_Classes'!G$37,Synthese_Classes!E$9:'Synthese_Classes'!E$37,Accueil!F23)+SUMIFS(Synthese_Classes!H$9:'Synthese_Classes'!H$37,Synthese_Classes!E$9:'Synthese_Classes'!E$37,Accueil!F23)+SUMIFS(Synthese_Classes!I$9:'Synthese_Classes'!I$37,Synthese_Classes!E$9:'Synthese_Classes'!E$37,Accueil!F23)=0,"",SUMIFS(Synthese_Classes!F$9:'Synthese_Classes'!F$37,Synthese_Classes!E$9:'Synthese_Classes'!E$37,Accueil!F23)+SUMIFS(Synthese_Classes!G$9:'Synthese_Classes'!G$37,Synthese_Classes!E$9:'Synthese_Classes'!E$37,Accueil!F23)+SUMIFS(Synthese_Classes!H$9:'Synthese_Classes'!H$37,Synthese_Classes!E$9:'Synthese_Classes'!E$37,Accueil!F23)+SUMIFS(Synthese_Classes!I$9:'Synthese_Classes'!I$37,Synthese_Classes!E$9:'Synthese_Classes'!E$37,Accueil!F23))</f>
        <v/>
      </c>
      <c r="H23" s="114" t="str">
        <f t="shared" si="0"/>
        <v/>
      </c>
      <c r="I23" s="132">
        <v>108</v>
      </c>
      <c r="J23" s="48"/>
      <c r="K23" s="48"/>
      <c r="L23" s="53" t="s">
        <v>100</v>
      </c>
      <c r="M23" s="57">
        <f>SUMIF(Cycle_3!D8:D11,"Champ_4",Cycle_3!F8:F11)+SUMIF(Cycle_3!G8:G11,"Champ_4",Cycle_3!I8:I11)+SUMIF(Cycle_3!J8:J11,"Champ_4",Cycle_3!L8:L11)+SUMIF(Cycle_3!M8:M11,"Champ_4",Cycle_3!O8:O11)+SUMIF(Cycle_3!P8:P11,"Champ_4",Cycle_3!R8:R11)</f>
        <v>0</v>
      </c>
      <c r="N23" s="57">
        <f>SUMIF(Cycle_3!D24:D39,"Champ_4",Cycle_3!F24:F39)+SUMIF(Cycle_3!G24:G39,"Champ_4",Cycle_3!I24:I39)+SUMIF(Cycle_3!J24:J39,"Champ_4",Cycle_3!L24:L39)+SUMIF(Cycle_3!M24:M39,"Champ_4",Cycle_3!O24:O39)+SUMIF(Cycle_3!P24:P39,"Champ_4",Cycle_3!R24:R39)</f>
        <v>0</v>
      </c>
      <c r="O23" s="126"/>
      <c r="P23" s="57">
        <f>SUM(M23:O23)</f>
        <v>0</v>
      </c>
      <c r="Q23" s="48"/>
    </row>
    <row r="24" spans="4:17" ht="24" customHeight="1" x14ac:dyDescent="0.25">
      <c r="D24" s="48"/>
      <c r="E24" s="48"/>
      <c r="F24" s="109"/>
      <c r="G24" s="116" t="str">
        <f>IF(SUMIFS(Synthese_Classes!F$9:'Synthese_Classes'!F$37,Synthese_Classes!E$9:'Synthese_Classes'!E$37,Accueil!F24)+SUMIFS(Synthese_Classes!G$9:'Synthese_Classes'!G$37,Synthese_Classes!E$9:'Synthese_Classes'!E$37,Accueil!F24)+SUMIFS(Synthese_Classes!H$9:'Synthese_Classes'!H$37,Synthese_Classes!E$9:'Synthese_Classes'!E$37,Accueil!F24)+SUMIFS(Synthese_Classes!I$9:'Synthese_Classes'!I$37,Synthese_Classes!E$9:'Synthese_Classes'!E$37,Accueil!F24)=0,"",SUMIFS(Synthese_Classes!F$9:'Synthese_Classes'!F$37,Synthese_Classes!E$9:'Synthese_Classes'!E$37,Accueil!F24)+SUMIFS(Synthese_Classes!G$9:'Synthese_Classes'!G$37,Synthese_Classes!E$9:'Synthese_Classes'!E$37,Accueil!F24)+SUMIFS(Synthese_Classes!H$9:'Synthese_Classes'!H$37,Synthese_Classes!E$9:'Synthese_Classes'!E$37,Accueil!F24)+SUMIFS(Synthese_Classes!I$9:'Synthese_Classes'!I$37,Synthese_Classes!E$9:'Synthese_Classes'!E$37,Accueil!F24))</f>
        <v/>
      </c>
      <c r="H24" s="114" t="str">
        <f t="shared" si="0"/>
        <v/>
      </c>
      <c r="I24" s="132">
        <v>108</v>
      </c>
      <c r="J24" s="48"/>
      <c r="K24" s="48"/>
      <c r="L24" s="48"/>
      <c r="M24" s="48"/>
      <c r="N24" s="48"/>
      <c r="O24" s="48"/>
      <c r="P24" s="48"/>
      <c r="Q24" s="48"/>
    </row>
    <row r="25" spans="4:17" ht="24" customHeight="1" x14ac:dyDescent="0.25">
      <c r="D25" s="48"/>
      <c r="E25" s="48"/>
      <c r="F25" s="109"/>
      <c r="G25" s="116" t="str">
        <f>IF(SUMIFS(Synthese_Classes!F$9:'Synthese_Classes'!F$37,Synthese_Classes!E$9:'Synthese_Classes'!E$37,Accueil!F25)+SUMIFS(Synthese_Classes!G$9:'Synthese_Classes'!G$37,Synthese_Classes!E$9:'Synthese_Classes'!E$37,Accueil!F25)+SUMIFS(Synthese_Classes!H$9:'Synthese_Classes'!H$37,Synthese_Classes!E$9:'Synthese_Classes'!E$37,Accueil!F25)+SUMIFS(Synthese_Classes!I$9:'Synthese_Classes'!I$37,Synthese_Classes!E$9:'Synthese_Classes'!E$37,Accueil!F25)=0,"",SUMIFS(Synthese_Classes!F$9:'Synthese_Classes'!F$37,Synthese_Classes!E$9:'Synthese_Classes'!E$37,Accueil!F25)+SUMIFS(Synthese_Classes!G$9:'Synthese_Classes'!G$37,Synthese_Classes!E$9:'Synthese_Classes'!E$37,Accueil!F25)+SUMIFS(Synthese_Classes!H$9:'Synthese_Classes'!H$37,Synthese_Classes!E$9:'Synthese_Classes'!E$37,Accueil!F25)+SUMIFS(Synthese_Classes!I$9:'Synthese_Classes'!I$37,Synthese_Classes!E$9:'Synthese_Classes'!E$37,Accueil!F25))</f>
        <v/>
      </c>
      <c r="H25" s="114" t="str">
        <f t="shared" si="0"/>
        <v/>
      </c>
      <c r="I25" s="132">
        <v>108</v>
      </c>
      <c r="J25" s="48"/>
      <c r="K25" s="48"/>
      <c r="L25" s="48"/>
      <c r="M25" s="48"/>
      <c r="N25" s="48"/>
      <c r="O25" s="48"/>
      <c r="P25" s="48"/>
      <c r="Q25" s="48"/>
    </row>
    <row r="26" spans="4:17" ht="24" customHeight="1" x14ac:dyDescent="0.25">
      <c r="D26" s="48"/>
      <c r="E26" s="48"/>
      <c r="F26" s="109"/>
      <c r="G26" s="116" t="str">
        <f>IF(SUMIFS(Synthese_Classes!F$9:'Synthese_Classes'!F$37,Synthese_Classes!E$9:'Synthese_Classes'!E$37,Accueil!F26)+SUMIFS(Synthese_Classes!G$9:'Synthese_Classes'!G$37,Synthese_Classes!E$9:'Synthese_Classes'!E$37,Accueil!F26)+SUMIFS(Synthese_Classes!H$9:'Synthese_Classes'!H$37,Synthese_Classes!E$9:'Synthese_Classes'!E$37,Accueil!F26)+SUMIFS(Synthese_Classes!I$9:'Synthese_Classes'!I$37,Synthese_Classes!E$9:'Synthese_Classes'!E$37,Accueil!F26)=0,"",SUMIFS(Synthese_Classes!F$9:'Synthese_Classes'!F$37,Synthese_Classes!E$9:'Synthese_Classes'!E$37,Accueil!F26)+SUMIFS(Synthese_Classes!G$9:'Synthese_Classes'!G$37,Synthese_Classes!E$9:'Synthese_Classes'!E$37,Accueil!F26)+SUMIFS(Synthese_Classes!H$9:'Synthese_Classes'!H$37,Synthese_Classes!E$9:'Synthese_Classes'!E$37,Accueil!F26)+SUMIFS(Synthese_Classes!I$9:'Synthese_Classes'!I$37,Synthese_Classes!E$9:'Synthese_Classes'!E$37,Accueil!F26))</f>
        <v/>
      </c>
      <c r="H26" s="114" t="str">
        <f t="shared" si="0"/>
        <v/>
      </c>
      <c r="I26" s="132">
        <v>108</v>
      </c>
      <c r="J26" s="48"/>
      <c r="K26" s="48"/>
      <c r="L26" s="48"/>
      <c r="M26" s="48"/>
      <c r="N26" s="48"/>
      <c r="O26" s="48"/>
      <c r="P26" s="48"/>
      <c r="Q26" s="48"/>
    </row>
    <row r="27" spans="4:17" ht="24" customHeight="1" x14ac:dyDescent="0.25">
      <c r="D27" s="48"/>
      <c r="E27" s="48"/>
      <c r="F27" s="109"/>
      <c r="G27" s="116" t="str">
        <f>IF(SUMIFS(Synthese_Classes!F$9:'Synthese_Classes'!F$37,Synthese_Classes!E$9:'Synthese_Classes'!E$37,Accueil!F27)+SUMIFS(Synthese_Classes!G$9:'Synthese_Classes'!G$37,Synthese_Classes!E$9:'Synthese_Classes'!E$37,Accueil!F27)+SUMIFS(Synthese_Classes!H$9:'Synthese_Classes'!H$37,Synthese_Classes!E$9:'Synthese_Classes'!E$37,Accueil!F27)+SUMIFS(Synthese_Classes!I$9:'Synthese_Classes'!I$37,Synthese_Classes!E$9:'Synthese_Classes'!E$37,Accueil!F27)=0,"",SUMIFS(Synthese_Classes!F$9:'Synthese_Classes'!F$37,Synthese_Classes!E$9:'Synthese_Classes'!E$37,Accueil!F27)+SUMIFS(Synthese_Classes!G$9:'Synthese_Classes'!G$37,Synthese_Classes!E$9:'Synthese_Classes'!E$37,Accueil!F27)+SUMIFS(Synthese_Classes!H$9:'Synthese_Classes'!H$37,Synthese_Classes!E$9:'Synthese_Classes'!E$37,Accueil!F27)+SUMIFS(Synthese_Classes!I$9:'Synthese_Classes'!I$37,Synthese_Classes!E$9:'Synthese_Classes'!E$37,Accueil!F27))</f>
        <v/>
      </c>
      <c r="H27" s="114" t="str">
        <f t="shared" si="0"/>
        <v/>
      </c>
      <c r="I27" s="132">
        <v>108</v>
      </c>
      <c r="J27" s="48"/>
      <c r="K27" s="48"/>
      <c r="L27" s="48"/>
      <c r="M27" s="48"/>
      <c r="N27" s="48"/>
      <c r="O27" s="48"/>
      <c r="P27" s="48"/>
      <c r="Q27" s="48"/>
    </row>
    <row r="28" spans="4:17" ht="24" customHeight="1" x14ac:dyDescent="0.25">
      <c r="D28" s="48"/>
      <c r="E28" s="48"/>
      <c r="F28" s="109"/>
      <c r="G28" s="116" t="str">
        <f>IF(SUMIFS(Synthese_Classes!F$9:'Synthese_Classes'!F$37,Synthese_Classes!E$9:'Synthese_Classes'!E$37,Accueil!F28)+SUMIFS(Synthese_Classes!G$9:'Synthese_Classes'!G$37,Synthese_Classes!E$9:'Synthese_Classes'!E$37,Accueil!F28)+SUMIFS(Synthese_Classes!H$9:'Synthese_Classes'!H$37,Synthese_Classes!E$9:'Synthese_Classes'!E$37,Accueil!F28)+SUMIFS(Synthese_Classes!I$9:'Synthese_Classes'!I$37,Synthese_Classes!E$9:'Synthese_Classes'!E$37,Accueil!F28)=0,"",SUMIFS(Synthese_Classes!F$9:'Synthese_Classes'!F$37,Synthese_Classes!E$9:'Synthese_Classes'!E$37,Accueil!F28)+SUMIFS(Synthese_Classes!G$9:'Synthese_Classes'!G$37,Synthese_Classes!E$9:'Synthese_Classes'!E$37,Accueil!F28)+SUMIFS(Synthese_Classes!H$9:'Synthese_Classes'!H$37,Synthese_Classes!E$9:'Synthese_Classes'!E$37,Accueil!F28)+SUMIFS(Synthese_Classes!I$9:'Synthese_Classes'!I$37,Synthese_Classes!E$9:'Synthese_Classes'!E$37,Accueil!F28))</f>
        <v/>
      </c>
      <c r="H28" s="114" t="str">
        <f t="shared" si="0"/>
        <v/>
      </c>
      <c r="I28" s="132">
        <v>108</v>
      </c>
      <c r="J28" s="48"/>
      <c r="K28" s="48"/>
      <c r="L28" s="48"/>
      <c r="M28" s="48"/>
      <c r="N28" s="48"/>
      <c r="O28" s="48"/>
      <c r="P28" s="48"/>
      <c r="Q28" s="48"/>
    </row>
    <row r="29" spans="4:17" ht="24" customHeight="1" x14ac:dyDescent="0.25">
      <c r="D29" s="48"/>
      <c r="E29" s="48"/>
      <c r="F29" s="109"/>
      <c r="G29" s="116" t="str">
        <f>IF(SUMIFS(Synthese_Classes!F$9:'Synthese_Classes'!F$37,Synthese_Classes!E$9:'Synthese_Classes'!E$37,Accueil!F29)+SUMIFS(Synthese_Classes!G$9:'Synthese_Classes'!G$37,Synthese_Classes!E$9:'Synthese_Classes'!E$37,Accueil!F29)+SUMIFS(Synthese_Classes!H$9:'Synthese_Classes'!H$37,Synthese_Classes!E$9:'Synthese_Classes'!E$37,Accueil!F29)+SUMIFS(Synthese_Classes!I$9:'Synthese_Classes'!I$37,Synthese_Classes!E$9:'Synthese_Classes'!E$37,Accueil!F29)=0,"",SUMIFS(Synthese_Classes!F$9:'Synthese_Classes'!F$37,Synthese_Classes!E$9:'Synthese_Classes'!E$37,Accueil!F29)+SUMIFS(Synthese_Classes!G$9:'Synthese_Classes'!G$37,Synthese_Classes!E$9:'Synthese_Classes'!E$37,Accueil!F29)+SUMIFS(Synthese_Classes!H$9:'Synthese_Classes'!H$37,Synthese_Classes!E$9:'Synthese_Classes'!E$37,Accueil!F29)+SUMIFS(Synthese_Classes!I$9:'Synthese_Classes'!I$37,Synthese_Classes!E$9:'Synthese_Classes'!E$37,Accueil!F29))</f>
        <v/>
      </c>
      <c r="H29" s="114" t="str">
        <f t="shared" si="0"/>
        <v/>
      </c>
      <c r="I29" s="132">
        <v>108</v>
      </c>
      <c r="J29" s="48"/>
      <c r="K29" s="48"/>
      <c r="L29" s="48"/>
      <c r="M29" s="48"/>
      <c r="N29" s="48"/>
      <c r="O29" s="48"/>
      <c r="P29" s="48"/>
      <c r="Q29" s="48"/>
    </row>
    <row r="30" spans="4:17" ht="24" customHeight="1" thickBot="1" x14ac:dyDescent="0.3">
      <c r="D30" s="48"/>
      <c r="E30" s="48"/>
      <c r="F30" s="110"/>
      <c r="G30" s="117" t="str">
        <f>IF(SUMIFS(Synthese_Classes!F$9:'Synthese_Classes'!F$37,Synthese_Classes!E$9:'Synthese_Classes'!E$37,Accueil!F30)+SUMIFS(Synthese_Classes!G$9:'Synthese_Classes'!G$37,Synthese_Classes!E$9:'Synthese_Classes'!E$37,Accueil!F30)+SUMIFS(Synthese_Classes!H$9:'Synthese_Classes'!H$37,Synthese_Classes!E$9:'Synthese_Classes'!E$37,Accueil!F30)+SUMIFS(Synthese_Classes!I$9:'Synthese_Classes'!I$37,Synthese_Classes!E$9:'Synthese_Classes'!E$37,Accueil!F30)=0,"",SUMIFS(Synthese_Classes!F$9:'Synthese_Classes'!F$37,Synthese_Classes!E$9:'Synthese_Classes'!E$37,Accueil!F30)+SUMIFS(Synthese_Classes!G$9:'Synthese_Classes'!G$37,Synthese_Classes!E$9:'Synthese_Classes'!E$37,Accueil!F30)+SUMIFS(Synthese_Classes!H$9:'Synthese_Classes'!H$37,Synthese_Classes!E$9:'Synthese_Classes'!E$37,Accueil!F30)+SUMIFS(Synthese_Classes!I$9:'Synthese_Classes'!I$37,Synthese_Classes!E$9:'Synthese_Classes'!E$37,Accueil!F30))</f>
        <v/>
      </c>
      <c r="H30" s="114" t="str">
        <f t="shared" si="0"/>
        <v/>
      </c>
      <c r="I30" s="132">
        <v>108</v>
      </c>
      <c r="J30" s="48"/>
      <c r="K30" s="48"/>
      <c r="L30" s="48"/>
      <c r="M30" s="48"/>
      <c r="N30" s="48"/>
      <c r="O30" s="48"/>
      <c r="P30" s="48"/>
      <c r="Q30" s="48"/>
    </row>
    <row r="31" spans="4:17" ht="24" customHeight="1" x14ac:dyDescent="0.25">
      <c r="D31" s="48"/>
      <c r="E31" s="48"/>
      <c r="F31" s="122" t="s">
        <v>101</v>
      </c>
      <c r="G31" s="123" t="str">
        <f>IF(SUM($G$11:$G$30)=0,"",AVERAGE($G$11:$G$30))</f>
        <v/>
      </c>
      <c r="H31" s="113"/>
      <c r="I31" s="48"/>
      <c r="J31" s="48"/>
      <c r="K31" s="48"/>
      <c r="L31" s="48"/>
      <c r="M31" s="48"/>
      <c r="N31" s="48"/>
      <c r="O31" s="48"/>
      <c r="P31" s="48"/>
      <c r="Q31" s="48"/>
    </row>
    <row r="32" spans="4:17" ht="120" customHeight="1" x14ac:dyDescent="0.25">
      <c r="D32" s="48"/>
      <c r="E32" s="48"/>
      <c r="F32" s="120"/>
      <c r="G32" s="121"/>
      <c r="H32" s="113"/>
      <c r="I32" s="48"/>
      <c r="J32" s="48"/>
      <c r="K32" s="48"/>
      <c r="L32" s="48"/>
      <c r="M32" s="48"/>
      <c r="N32" s="48"/>
      <c r="O32" s="48"/>
      <c r="P32" s="48"/>
      <c r="Q32" s="48"/>
    </row>
    <row r="33" spans="4:17" ht="24" hidden="1" customHeight="1" x14ac:dyDescent="0.25">
      <c r="D33" s="48"/>
      <c r="E33" s="48"/>
      <c r="F33" s="108"/>
      <c r="G33" s="115" t="str">
        <f>IF(SUMIFS(Synthese_Classes!F29:'Synthese_Classes'!F57,Synthese_Classes!E29:'Synthese_Classes'!E57,Accueil!F33)+SUMIFS(Synthese_Classes!G$9:'Synthese_Classes'!G$37,Synthese_Classes!E$9:'Synthese_Classes'!E$37,Accueil!F33)+SUMIFS(Synthese_Classes!H$9:'Synthese_Classes'!H$37,Synthese_Classes!E$9:'Synthese_Classes'!E$37,Accueil!F33)+SUMIFS(Synthese_Classes!I$9:'Synthese_Classes'!I$37,Synthese_Classes!E$9:'Synthese_Classes'!E$37,Accueil!F33)=0,"",SUMIFS(Synthese_Classes!F29:'Synthese_Classes'!F57,Synthese_Classes!E29:'Synthese_Classes'!E57,Accueil!F33)+SUMIFS(Synthese_Classes!G$9:'Synthese_Classes'!G$37,Synthese_Classes!E$9:'Synthese_Classes'!E$37,Accueil!F33)+SUMIFS(Synthese_Classes!H$9:'Synthese_Classes'!H$37,Synthese_Classes!E$9:'Synthese_Classes'!E$37,Accueil!F33)+SUMIFS(Synthese_Classes!I$9:'Synthese_Classes'!I$37,Synthese_Classes!E$9:'Synthese_Classes'!E$37,Accueil!F33))</f>
        <v/>
      </c>
      <c r="H33" s="113"/>
      <c r="I33" s="48"/>
      <c r="J33" s="48"/>
      <c r="K33" s="48"/>
      <c r="L33" s="48"/>
      <c r="M33" s="48"/>
      <c r="N33" s="48"/>
      <c r="O33" s="48"/>
      <c r="P33" s="48"/>
      <c r="Q33" s="48"/>
    </row>
    <row r="34" spans="4:17" ht="24" hidden="1" customHeight="1" x14ac:dyDescent="0.25">
      <c r="D34" s="48"/>
      <c r="E34" s="48"/>
      <c r="F34" s="109"/>
      <c r="G34" s="116" t="str">
        <f>IF(SUMIFS(Synthese_Classes!F30:'Synthese_Classes'!F58,Synthese_Classes!E30:'Synthese_Classes'!E58,Accueil!F34)+SUMIFS(Synthese_Classes!G$9:'Synthese_Classes'!G$37,Synthese_Classes!E$9:'Synthese_Classes'!E$37,Accueil!F34)+SUMIFS(Synthese_Classes!H$9:'Synthese_Classes'!H$37,Synthese_Classes!E$9:'Synthese_Classes'!E$37,Accueil!F34)+SUMIFS(Synthese_Classes!I$9:'Synthese_Classes'!I$37,Synthese_Classes!E$9:'Synthese_Classes'!E$37,Accueil!F34)=0,"",SUMIFS(Synthese_Classes!F30:'Synthese_Classes'!F58,Synthese_Classes!E30:'Synthese_Classes'!E58,Accueil!F34)+SUMIFS(Synthese_Classes!G$9:'Synthese_Classes'!G$37,Synthese_Classes!E$9:'Synthese_Classes'!E$37,Accueil!F34)+SUMIFS(Synthese_Classes!H$9:'Synthese_Classes'!H$37,Synthese_Classes!E$9:'Synthese_Classes'!E$37,Accueil!F34)+SUMIFS(Synthese_Classes!I$9:'Synthese_Classes'!I$37,Synthese_Classes!E$9:'Synthese_Classes'!E$37,Accueil!F34))</f>
        <v/>
      </c>
      <c r="H34" s="113"/>
      <c r="I34" s="48"/>
      <c r="J34" s="48"/>
      <c r="K34" s="48"/>
      <c r="L34" s="48"/>
      <c r="M34" s="48"/>
      <c r="N34" s="48"/>
      <c r="O34" s="48"/>
      <c r="P34" s="48"/>
      <c r="Q34" s="48"/>
    </row>
    <row r="35" spans="4:17" ht="24" hidden="1" customHeight="1" x14ac:dyDescent="0.25">
      <c r="D35" s="48"/>
      <c r="E35" s="48"/>
      <c r="F35" s="109"/>
      <c r="G35" s="116" t="str">
        <f>IF(SUMIFS(Synthese_Classes!F31:'Synthese_Classes'!F59,Synthese_Classes!E31:'Synthese_Classes'!E59,Accueil!F35)+SUMIFS(Synthese_Classes!G$9:'Synthese_Classes'!G$37,Synthese_Classes!E$9:'Synthese_Classes'!E$37,Accueil!F35)+SUMIFS(Synthese_Classes!H$9:'Synthese_Classes'!H$37,Synthese_Classes!E$9:'Synthese_Classes'!E$37,Accueil!F35)+SUMIFS(Synthese_Classes!I$9:'Synthese_Classes'!I$37,Synthese_Classes!E$9:'Synthese_Classes'!E$37,Accueil!F35)=0,"",SUMIFS(Synthese_Classes!F31:'Synthese_Classes'!F59,Synthese_Classes!E31:'Synthese_Classes'!E59,Accueil!F35)+SUMIFS(Synthese_Classes!G$9:'Synthese_Classes'!G$37,Synthese_Classes!E$9:'Synthese_Classes'!E$37,Accueil!F35)+SUMIFS(Synthese_Classes!H$9:'Synthese_Classes'!H$37,Synthese_Classes!E$9:'Synthese_Classes'!E$37,Accueil!F35)+SUMIFS(Synthese_Classes!I$9:'Synthese_Classes'!I$37,Synthese_Classes!E$9:'Synthese_Classes'!E$37,Accueil!F35))</f>
        <v/>
      </c>
      <c r="H35" s="113"/>
      <c r="I35" s="48"/>
      <c r="J35" s="48"/>
      <c r="K35" s="48"/>
      <c r="L35" s="48"/>
      <c r="M35" s="48"/>
      <c r="N35" s="48"/>
      <c r="O35" s="48"/>
      <c r="P35" s="48"/>
      <c r="Q35" s="48"/>
    </row>
    <row r="36" spans="4:17" ht="24" hidden="1" customHeight="1" x14ac:dyDescent="0.25">
      <c r="D36" s="48"/>
      <c r="E36" s="48"/>
      <c r="F36" s="109"/>
      <c r="G36" s="116" t="str">
        <f>IF(SUMIFS(Synthese_Classes!F32:'Synthese_Classes'!F60,Synthese_Classes!E32:'Synthese_Classes'!E60,Accueil!F36)+SUMIFS(Synthese_Classes!G$9:'Synthese_Classes'!G$37,Synthese_Classes!E$9:'Synthese_Classes'!E$37,Accueil!F36)+SUMIFS(Synthese_Classes!H$9:'Synthese_Classes'!H$37,Synthese_Classes!E$9:'Synthese_Classes'!E$37,Accueil!F36)+SUMIFS(Synthese_Classes!I$9:'Synthese_Classes'!I$37,Synthese_Classes!E$9:'Synthese_Classes'!E$37,Accueil!F36)=0,"",SUMIFS(Synthese_Classes!F32:'Synthese_Classes'!F60,Synthese_Classes!E32:'Synthese_Classes'!E60,Accueil!F36)+SUMIFS(Synthese_Classes!G$9:'Synthese_Classes'!G$37,Synthese_Classes!E$9:'Synthese_Classes'!E$37,Accueil!F36)+SUMIFS(Synthese_Classes!H$9:'Synthese_Classes'!H$37,Synthese_Classes!E$9:'Synthese_Classes'!E$37,Accueil!F36)+SUMIFS(Synthese_Classes!I$9:'Synthese_Classes'!I$37,Synthese_Classes!E$9:'Synthese_Classes'!E$37,Accueil!F36))</f>
        <v/>
      </c>
      <c r="H36" s="113"/>
      <c r="I36" s="48"/>
      <c r="J36" s="48"/>
      <c r="K36" s="48"/>
      <c r="L36" s="48"/>
      <c r="M36" s="48"/>
      <c r="N36" s="48"/>
      <c r="O36" s="48"/>
      <c r="P36" s="48"/>
      <c r="Q36" s="48"/>
    </row>
    <row r="37" spans="4:17" ht="24" hidden="1" customHeight="1" x14ac:dyDescent="0.25">
      <c r="D37" s="48"/>
      <c r="E37" s="48"/>
      <c r="F37" s="109"/>
      <c r="G37" s="116" t="str">
        <f>IF(SUMIFS(Synthese_Classes!F33:'Synthese_Classes'!F61,Synthese_Classes!E33:'Synthese_Classes'!E61,Accueil!F37)+SUMIFS(Synthese_Classes!G$9:'Synthese_Classes'!G$37,Synthese_Classes!E$9:'Synthese_Classes'!E$37,Accueil!F37)+SUMIFS(Synthese_Classes!H$9:'Synthese_Classes'!H$37,Synthese_Classes!E$9:'Synthese_Classes'!E$37,Accueil!F37)+SUMIFS(Synthese_Classes!I$9:'Synthese_Classes'!I$37,Synthese_Classes!E$9:'Synthese_Classes'!E$37,Accueil!F37)=0,"",SUMIFS(Synthese_Classes!F33:'Synthese_Classes'!F61,Synthese_Classes!E33:'Synthese_Classes'!E61,Accueil!F37)+SUMIFS(Synthese_Classes!G$9:'Synthese_Classes'!G$37,Synthese_Classes!E$9:'Synthese_Classes'!E$37,Accueil!F37)+SUMIFS(Synthese_Classes!H$9:'Synthese_Classes'!H$37,Synthese_Classes!E$9:'Synthese_Classes'!E$37,Accueil!F37)+SUMIFS(Synthese_Classes!I$9:'Synthese_Classes'!I$37,Synthese_Classes!E$9:'Synthese_Classes'!E$37,Accueil!F37))</f>
        <v/>
      </c>
      <c r="H37" s="113"/>
      <c r="I37" s="48"/>
      <c r="J37" s="48"/>
      <c r="K37" s="48"/>
      <c r="L37" s="48"/>
      <c r="M37" s="48"/>
      <c r="N37" s="48"/>
      <c r="O37" s="48"/>
      <c r="P37" s="48"/>
      <c r="Q37" s="48"/>
    </row>
    <row r="38" spans="4:17" ht="24" hidden="1" customHeight="1" x14ac:dyDescent="0.25">
      <c r="D38" s="48"/>
      <c r="E38" s="48"/>
      <c r="F38" s="109"/>
      <c r="G38" s="116" t="str">
        <f>IF(SUMIFS(Synthese_Classes!F34:'Synthese_Classes'!F62,Synthese_Classes!E34:'Synthese_Classes'!E62,Accueil!F38)+SUMIFS(Synthese_Classes!G$9:'Synthese_Classes'!G$37,Synthese_Classes!E$9:'Synthese_Classes'!E$37,Accueil!F38)+SUMIFS(Synthese_Classes!H$9:'Synthese_Classes'!H$37,Synthese_Classes!E$9:'Synthese_Classes'!E$37,Accueil!F38)+SUMIFS(Synthese_Classes!I$9:'Synthese_Classes'!I$37,Synthese_Classes!E$9:'Synthese_Classes'!E$37,Accueil!F38)=0,"",SUMIFS(Synthese_Classes!F34:'Synthese_Classes'!F62,Synthese_Classes!E34:'Synthese_Classes'!E62,Accueil!F38)+SUMIFS(Synthese_Classes!G$9:'Synthese_Classes'!G$37,Synthese_Classes!E$9:'Synthese_Classes'!E$37,Accueil!F38)+SUMIFS(Synthese_Classes!H$9:'Synthese_Classes'!H$37,Synthese_Classes!E$9:'Synthese_Classes'!E$37,Accueil!F38)+SUMIFS(Synthese_Classes!I$9:'Synthese_Classes'!I$37,Synthese_Classes!E$9:'Synthese_Classes'!E$37,Accueil!F38))</f>
        <v/>
      </c>
      <c r="H38" s="113"/>
      <c r="I38" s="48"/>
      <c r="J38" s="48"/>
      <c r="K38" s="48"/>
      <c r="L38" s="48"/>
      <c r="M38" s="48"/>
      <c r="N38" s="48"/>
      <c r="O38" s="48"/>
      <c r="P38" s="48"/>
      <c r="Q38" s="48"/>
    </row>
    <row r="39" spans="4:17" ht="24" hidden="1" customHeight="1" x14ac:dyDescent="0.25">
      <c r="D39" s="48"/>
      <c r="E39" s="48"/>
      <c r="F39" s="109"/>
      <c r="G39" s="116" t="str">
        <f>IF(SUMIFS(Synthese_Classes!F35:'Synthese_Classes'!F63,Synthese_Classes!E35:'Synthese_Classes'!E63,Accueil!F39)+SUMIFS(Synthese_Classes!G$9:'Synthese_Classes'!G$37,Synthese_Classes!E$9:'Synthese_Classes'!E$37,Accueil!F39)+SUMIFS(Synthese_Classes!H$9:'Synthese_Classes'!H$37,Synthese_Classes!E$9:'Synthese_Classes'!E$37,Accueil!F39)+SUMIFS(Synthese_Classes!I$9:'Synthese_Classes'!I$37,Synthese_Classes!E$9:'Synthese_Classes'!E$37,Accueil!F39)=0,"",SUMIFS(Synthese_Classes!F35:'Synthese_Classes'!F63,Synthese_Classes!E35:'Synthese_Classes'!E63,Accueil!F39)+SUMIFS(Synthese_Classes!G$9:'Synthese_Classes'!G$37,Synthese_Classes!E$9:'Synthese_Classes'!E$37,Accueil!F39)+SUMIFS(Synthese_Classes!H$9:'Synthese_Classes'!H$37,Synthese_Classes!E$9:'Synthese_Classes'!E$37,Accueil!F39)+SUMIFS(Synthese_Classes!I$9:'Synthese_Classes'!I$37,Synthese_Classes!E$9:'Synthese_Classes'!E$37,Accueil!F39))</f>
        <v/>
      </c>
      <c r="H39" s="113"/>
      <c r="I39" s="48"/>
      <c r="J39" s="48"/>
      <c r="K39" s="48"/>
      <c r="L39" s="48"/>
      <c r="M39" s="48"/>
      <c r="N39" s="48"/>
      <c r="O39" s="48"/>
      <c r="P39" s="48"/>
      <c r="Q39" s="48"/>
    </row>
    <row r="40" spans="4:17" ht="24" hidden="1" customHeight="1" x14ac:dyDescent="0.25">
      <c r="D40" s="48"/>
      <c r="E40" s="48"/>
      <c r="F40" s="109"/>
      <c r="G40" s="116" t="str">
        <f>IF(SUMIFS(Synthese_Classes!F36:'Synthese_Classes'!F64,Synthese_Classes!E36:'Synthese_Classes'!E64,Accueil!F40)+SUMIFS(Synthese_Classes!G$9:'Synthese_Classes'!G$37,Synthese_Classes!E$9:'Synthese_Classes'!E$37,Accueil!F40)+SUMIFS(Synthese_Classes!H$9:'Synthese_Classes'!H$37,Synthese_Classes!E$9:'Synthese_Classes'!E$37,Accueil!F40)+SUMIFS(Synthese_Classes!I$9:'Synthese_Classes'!I$37,Synthese_Classes!E$9:'Synthese_Classes'!E$37,Accueil!F40)=0,"",SUMIFS(Synthese_Classes!F36:'Synthese_Classes'!F64,Synthese_Classes!E36:'Synthese_Classes'!E64,Accueil!F40)+SUMIFS(Synthese_Classes!G$9:'Synthese_Classes'!G$37,Synthese_Classes!E$9:'Synthese_Classes'!E$37,Accueil!F40)+SUMIFS(Synthese_Classes!H$9:'Synthese_Classes'!H$37,Synthese_Classes!E$9:'Synthese_Classes'!E$37,Accueil!F40)+SUMIFS(Synthese_Classes!I$9:'Synthese_Classes'!I$37,Synthese_Classes!E$9:'Synthese_Classes'!E$37,Accueil!F40))</f>
        <v/>
      </c>
      <c r="H40" s="113"/>
      <c r="I40" s="48"/>
      <c r="J40" s="48"/>
      <c r="K40" s="48"/>
      <c r="L40" s="48"/>
      <c r="M40" s="48"/>
      <c r="N40" s="48"/>
      <c r="O40" s="48"/>
      <c r="P40" s="48"/>
      <c r="Q40" s="48"/>
    </row>
    <row r="41" spans="4:17" ht="24" hidden="1" customHeight="1" x14ac:dyDescent="0.25">
      <c r="D41" s="48"/>
      <c r="E41" s="48"/>
      <c r="F41" s="109"/>
      <c r="G41" s="116" t="str">
        <f>IF(SUMIFS(Synthese_Classes!F37:'Synthese_Classes'!F65,Synthese_Classes!E37:'Synthese_Classes'!E65,Accueil!F41)+SUMIFS(Synthese_Classes!G$9:'Synthese_Classes'!G$37,Synthese_Classes!E$9:'Synthese_Classes'!E$37,Accueil!F41)+SUMIFS(Synthese_Classes!H$9:'Synthese_Classes'!H$37,Synthese_Classes!E$9:'Synthese_Classes'!E$37,Accueil!F41)+SUMIFS(Synthese_Classes!I$9:'Synthese_Classes'!I$37,Synthese_Classes!E$9:'Synthese_Classes'!E$37,Accueil!F41)=0,"",SUMIFS(Synthese_Classes!F37:'Synthese_Classes'!F65,Synthese_Classes!E37:'Synthese_Classes'!E65,Accueil!F41)+SUMIFS(Synthese_Classes!G$9:'Synthese_Classes'!G$37,Synthese_Classes!E$9:'Synthese_Classes'!E$37,Accueil!F41)+SUMIFS(Synthese_Classes!H$9:'Synthese_Classes'!H$37,Synthese_Classes!E$9:'Synthese_Classes'!E$37,Accueil!F41)+SUMIFS(Synthese_Classes!I$9:'Synthese_Classes'!I$37,Synthese_Classes!E$9:'Synthese_Classes'!E$37,Accueil!F41))</f>
        <v/>
      </c>
      <c r="H41" s="113"/>
      <c r="I41" s="48"/>
      <c r="J41" s="48"/>
      <c r="K41" s="48"/>
      <c r="L41" s="48"/>
      <c r="M41" s="48"/>
      <c r="N41" s="48"/>
      <c r="O41" s="48"/>
      <c r="P41" s="48"/>
      <c r="Q41" s="48"/>
    </row>
    <row r="42" spans="4:17" ht="24" hidden="1" customHeight="1" x14ac:dyDescent="0.25">
      <c r="D42" s="48"/>
      <c r="E42" s="48"/>
      <c r="F42" s="109"/>
      <c r="G42" s="116" t="str">
        <f>IF(SUMIFS(Synthese_Classes!F38:'Synthese_Classes'!F66,Synthese_Classes!E38:'Synthese_Classes'!E66,Accueil!F42)+SUMIFS(Synthese_Classes!G$9:'Synthese_Classes'!G$37,Synthese_Classes!E$9:'Synthese_Classes'!E$37,Accueil!F42)+SUMIFS(Synthese_Classes!H$9:'Synthese_Classes'!H$37,Synthese_Classes!E$9:'Synthese_Classes'!E$37,Accueil!F42)+SUMIFS(Synthese_Classes!I$9:'Synthese_Classes'!I$37,Synthese_Classes!E$9:'Synthese_Classes'!E$37,Accueil!F42)=0,"",SUMIFS(Synthese_Classes!F38:'Synthese_Classes'!F66,Synthese_Classes!E38:'Synthese_Classes'!E66,Accueil!F42)+SUMIFS(Synthese_Classes!G$9:'Synthese_Classes'!G$37,Synthese_Classes!E$9:'Synthese_Classes'!E$37,Accueil!F42)+SUMIFS(Synthese_Classes!H$9:'Synthese_Classes'!H$37,Synthese_Classes!E$9:'Synthese_Classes'!E$37,Accueil!F42)+SUMIFS(Synthese_Classes!I$9:'Synthese_Classes'!I$37,Synthese_Classes!E$9:'Synthese_Classes'!E$37,Accueil!F42))</f>
        <v/>
      </c>
      <c r="H42" s="113"/>
      <c r="I42" s="48"/>
      <c r="J42" s="48"/>
      <c r="K42" s="48"/>
      <c r="L42" s="48"/>
      <c r="M42" s="48"/>
      <c r="N42" s="48"/>
      <c r="O42" s="48"/>
      <c r="P42" s="48"/>
      <c r="Q42" s="48"/>
    </row>
    <row r="43" spans="4:17" ht="24" hidden="1" customHeight="1" x14ac:dyDescent="0.25">
      <c r="D43" s="48"/>
      <c r="E43" s="48"/>
      <c r="F43" s="109"/>
      <c r="G43" s="116" t="str">
        <f>IF(SUMIFS(Synthese_Classes!F39:'Synthese_Classes'!F67,Synthese_Classes!E39:'Synthese_Classes'!E67,Accueil!F43)+SUMIFS(Synthese_Classes!G$9:'Synthese_Classes'!G$37,Synthese_Classes!E$9:'Synthese_Classes'!E$37,Accueil!F43)+SUMIFS(Synthese_Classes!H$9:'Synthese_Classes'!H$37,Synthese_Classes!E$9:'Synthese_Classes'!E$37,Accueil!F43)+SUMIFS(Synthese_Classes!I$9:'Synthese_Classes'!I$37,Synthese_Classes!E$9:'Synthese_Classes'!E$37,Accueil!F43)=0,"",SUMIFS(Synthese_Classes!F39:'Synthese_Classes'!F67,Synthese_Classes!E39:'Synthese_Classes'!E67,Accueil!F43)+SUMIFS(Synthese_Classes!G$9:'Synthese_Classes'!G$37,Synthese_Classes!E$9:'Synthese_Classes'!E$37,Accueil!F43)+SUMIFS(Synthese_Classes!H$9:'Synthese_Classes'!H$37,Synthese_Classes!E$9:'Synthese_Classes'!E$37,Accueil!F43)+SUMIFS(Synthese_Classes!I$9:'Synthese_Classes'!I$37,Synthese_Classes!E$9:'Synthese_Classes'!E$37,Accueil!F43))</f>
        <v/>
      </c>
      <c r="H43" s="113"/>
      <c r="I43" s="48"/>
      <c r="J43" s="48"/>
      <c r="K43" s="48"/>
      <c r="L43" s="48"/>
      <c r="M43" s="48"/>
      <c r="N43" s="48"/>
      <c r="O43" s="48"/>
      <c r="P43" s="48"/>
      <c r="Q43" s="48"/>
    </row>
    <row r="44" spans="4:17" ht="24" hidden="1" customHeight="1" x14ac:dyDescent="0.25">
      <c r="D44" s="48"/>
      <c r="E44" s="48"/>
      <c r="F44" s="109"/>
      <c r="G44" s="116" t="str">
        <f>IF(SUMIFS(Synthese_Classes!F40:'Synthese_Classes'!F68,Synthese_Classes!E40:'Synthese_Classes'!E68,Accueil!F44)+SUMIFS(Synthese_Classes!G$9:'Synthese_Classes'!G$37,Synthese_Classes!E$9:'Synthese_Classes'!E$37,Accueil!F44)+SUMIFS(Synthese_Classes!H$9:'Synthese_Classes'!H$37,Synthese_Classes!E$9:'Synthese_Classes'!E$37,Accueil!F44)+SUMIFS(Synthese_Classes!I$9:'Synthese_Classes'!I$37,Synthese_Classes!E$9:'Synthese_Classes'!E$37,Accueil!F44)=0,"",SUMIFS(Synthese_Classes!F40:'Synthese_Classes'!F68,Synthese_Classes!E40:'Synthese_Classes'!E68,Accueil!F44)+SUMIFS(Synthese_Classes!G$9:'Synthese_Classes'!G$37,Synthese_Classes!E$9:'Synthese_Classes'!E$37,Accueil!F44)+SUMIFS(Synthese_Classes!H$9:'Synthese_Classes'!H$37,Synthese_Classes!E$9:'Synthese_Classes'!E$37,Accueil!F44)+SUMIFS(Synthese_Classes!I$9:'Synthese_Classes'!I$37,Synthese_Classes!E$9:'Synthese_Classes'!E$37,Accueil!F44))</f>
        <v/>
      </c>
      <c r="H44" s="113"/>
      <c r="I44" s="48"/>
      <c r="J44" s="48"/>
      <c r="K44" s="48"/>
      <c r="L44" s="48"/>
      <c r="M44" s="48"/>
      <c r="N44" s="48"/>
      <c r="O44" s="48"/>
      <c r="P44" s="48"/>
      <c r="Q44" s="48"/>
    </row>
    <row r="45" spans="4:17" ht="47.25" hidden="1" customHeight="1" x14ac:dyDescent="0.25">
      <c r="D45" s="48"/>
      <c r="E45" s="48"/>
      <c r="F45" s="109"/>
      <c r="G45" s="116" t="str">
        <f>IF(SUMIFS(Synthese_Classes!F41:'Synthese_Classes'!F69,Synthese_Classes!E41:'Synthese_Classes'!E69,Accueil!F45)+SUMIFS(Synthese_Classes!G$9:'Synthese_Classes'!G$37,Synthese_Classes!E$9:'Synthese_Classes'!E$37,Accueil!F45)+SUMIFS(Synthese_Classes!H$9:'Synthese_Classes'!H$37,Synthese_Classes!E$9:'Synthese_Classes'!E$37,Accueil!F45)+SUMIFS(Synthese_Classes!I$9:'Synthese_Classes'!I$37,Synthese_Classes!E$9:'Synthese_Classes'!E$37,Accueil!F45)=0,"",SUMIFS(Synthese_Classes!F41:'Synthese_Classes'!F69,Synthese_Classes!E41:'Synthese_Classes'!E69,Accueil!F45)+SUMIFS(Synthese_Classes!G$9:'Synthese_Classes'!G$37,Synthese_Classes!E$9:'Synthese_Classes'!E$37,Accueil!F45)+SUMIFS(Synthese_Classes!H$9:'Synthese_Classes'!H$37,Synthese_Classes!E$9:'Synthese_Classes'!E$37,Accueil!F45)+SUMIFS(Synthese_Classes!I$9:'Synthese_Classes'!I$37,Synthese_Classes!E$9:'Synthese_Classes'!E$37,Accueil!F45))</f>
        <v/>
      </c>
      <c r="H45" s="113"/>
      <c r="I45" s="48"/>
      <c r="J45" s="48"/>
      <c r="K45" s="48"/>
      <c r="L45" s="48"/>
      <c r="M45" s="48"/>
      <c r="N45" s="48"/>
      <c r="O45" s="48"/>
      <c r="P45" s="48"/>
      <c r="Q45" s="48"/>
    </row>
    <row r="46" spans="4:17" ht="95.25" hidden="1" customHeight="1" x14ac:dyDescent="0.25">
      <c r="D46" s="48"/>
      <c r="E46" s="48"/>
      <c r="F46" s="109"/>
      <c r="G46" s="116" t="str">
        <f>IF(SUMIFS(Synthese_Classes!F42:'Synthese_Classes'!F70,Synthese_Classes!E42:'Synthese_Classes'!E70,Accueil!F46)+SUMIFS(Synthese_Classes!G$9:'Synthese_Classes'!G$37,Synthese_Classes!E$9:'Synthese_Classes'!E$37,Accueil!F46)+SUMIFS(Synthese_Classes!H$9:'Synthese_Classes'!H$37,Synthese_Classes!E$9:'Synthese_Classes'!E$37,Accueil!F46)+SUMIFS(Synthese_Classes!I$9:'Synthese_Classes'!I$37,Synthese_Classes!E$9:'Synthese_Classes'!E$37,Accueil!F46)=0,"",SUMIFS(Synthese_Classes!F42:'Synthese_Classes'!F70,Synthese_Classes!E42:'Synthese_Classes'!E70,Accueil!F46)+SUMIFS(Synthese_Classes!G$9:'Synthese_Classes'!G$37,Synthese_Classes!E$9:'Synthese_Classes'!E$37,Accueil!F46)+SUMIFS(Synthese_Classes!H$9:'Synthese_Classes'!H$37,Synthese_Classes!E$9:'Synthese_Classes'!E$37,Accueil!F46)+SUMIFS(Synthese_Classes!I$9:'Synthese_Classes'!I$37,Synthese_Classes!E$9:'Synthese_Classes'!E$37,Accueil!F46))</f>
        <v/>
      </c>
      <c r="H46" s="113"/>
      <c r="I46" s="48"/>
      <c r="J46" s="48"/>
      <c r="K46" s="48"/>
      <c r="L46" s="48"/>
      <c r="M46" s="48"/>
      <c r="N46" s="48"/>
      <c r="O46" s="48"/>
      <c r="P46" s="48"/>
      <c r="Q46" s="48"/>
    </row>
    <row r="47" spans="4:17" ht="59.25" hidden="1" customHeight="1" thickBot="1" x14ac:dyDescent="0.3">
      <c r="D47" s="48"/>
      <c r="E47" s="48"/>
      <c r="F47" s="110"/>
      <c r="G47" s="124" t="str">
        <f>IF(SUMIFS(Synthese_Classes!F43:'Synthese_Classes'!F71,Synthese_Classes!E43:'Synthese_Classes'!E71,Accueil!F47)+SUMIFS(Synthese_Classes!G$9:'Synthese_Classes'!G$37,Synthese_Classes!E$9:'Synthese_Classes'!E$37,Accueil!F47)+SUMIFS(Synthese_Classes!H$9:'Synthese_Classes'!H$37,Synthese_Classes!E$9:'Synthese_Classes'!E$37,Accueil!F47)+SUMIFS(Synthese_Classes!I$9:'Synthese_Classes'!I$37,Synthese_Classes!E$9:'Synthese_Classes'!E$37,Accueil!F47)=0,"",SUMIFS(Synthese_Classes!F43:'Synthese_Classes'!F71,Synthese_Classes!E43:'Synthese_Classes'!E71,Accueil!F47)+SUMIFS(Synthese_Classes!G$9:'Synthese_Classes'!G$37,Synthese_Classes!E$9:'Synthese_Classes'!E$37,Accueil!F47)+SUMIFS(Synthese_Classes!H$9:'Synthese_Classes'!H$37,Synthese_Classes!E$9:'Synthese_Classes'!E$37,Accueil!F47)+SUMIFS(Synthese_Classes!I$9:'Synthese_Classes'!I$37,Synthese_Classes!E$9:'Synthese_Classes'!E$37,Accueil!F47))</f>
        <v/>
      </c>
      <c r="H47" s="113"/>
      <c r="I47" s="48"/>
      <c r="J47" s="48"/>
      <c r="K47" s="48"/>
      <c r="L47" s="48"/>
      <c r="M47" s="48"/>
      <c r="N47" s="48"/>
      <c r="O47" s="48"/>
      <c r="P47" s="48"/>
      <c r="Q47" s="48"/>
    </row>
    <row r="48" spans="4:17" ht="9.9499999999999993" customHeight="1" x14ac:dyDescent="0.25"/>
  </sheetData>
  <sheetProtection algorithmName="SHA-512" hashValue="3VEef8CY9Msz13+706quDmlxvBTh8gn9wJh6bEz4alwyOMm5JSX8K1Sk6xCEBjn7lySSgPbLiPDEZSxa7F8yHg==" saltValue="ZWXBfVUYSxfxGfKxLJmiyg==" spinCount="100000" sheet="1" objects="1" scenarios="1" selectLockedCells="1"/>
  <mergeCells count="15">
    <mergeCell ref="D2:Q2"/>
    <mergeCell ref="M18:P18"/>
    <mergeCell ref="M11:P11"/>
    <mergeCell ref="D9:E9"/>
    <mergeCell ref="D4:E4"/>
    <mergeCell ref="D11:E11"/>
    <mergeCell ref="D6:E6"/>
    <mergeCell ref="D7:E7"/>
    <mergeCell ref="D8:E8"/>
    <mergeCell ref="D10:F10"/>
    <mergeCell ref="D5:F5"/>
    <mergeCell ref="F6:G6"/>
    <mergeCell ref="F7:G7"/>
    <mergeCell ref="F8:G8"/>
    <mergeCell ref="F9:G9"/>
  </mergeCells>
  <conditionalFormatting sqref="F6">
    <cfRule type="expression" dxfId="696" priority="7">
      <formula>MOD(ROW(),2)&lt;&gt;1</formula>
    </cfRule>
    <cfRule type="expression" dxfId="695" priority="8">
      <formula>MOD(ROW(),2)=1</formula>
    </cfRule>
  </conditionalFormatting>
  <conditionalFormatting sqref="F7">
    <cfRule type="expression" dxfId="694" priority="5">
      <formula>MOD(ROW(),2)&lt;&gt;1</formula>
    </cfRule>
    <cfRule type="expression" dxfId="693" priority="6">
      <formula>MOD(ROW(),2)=1</formula>
    </cfRule>
  </conditionalFormatting>
  <conditionalFormatting sqref="F8">
    <cfRule type="expression" dxfId="692" priority="3">
      <formula>MOD(ROW(),2)&lt;&gt;1</formula>
    </cfRule>
    <cfRule type="expression" dxfId="691" priority="4">
      <formula>MOD(ROW(),2)=1</formula>
    </cfRule>
  </conditionalFormatting>
  <conditionalFormatting sqref="F9">
    <cfRule type="expression" dxfId="690" priority="1">
      <formula>MOD(ROW(),2)&lt;&gt;1</formula>
    </cfRule>
    <cfRule type="expression" dxfId="689" priority="2">
      <formula>MOD(ROW(),2)=1</formula>
    </cfRule>
  </conditionalFormatting>
  <dataValidations count="2">
    <dataValidation type="list" allowBlank="1" showInputMessage="1" showErrorMessage="1" sqref="F6">
      <formula1>Departements</formula1>
    </dataValidation>
    <dataValidation type="list" allowBlank="1" showInputMessage="1" showErrorMessage="1" sqref="F4">
      <formula1>AnneeScol</formula1>
    </dataValidation>
  </dataValidations>
  <printOptions horizontalCentered="1"/>
  <pageMargins left="0.31496062992125984" right="0.31496062992125984" top="0.78740157480314965" bottom="0.55118110236220474" header="0.31496062992125984" footer="0.31496062992125984"/>
  <pageSetup paperSize="9" scale="5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rgb="FFFF9933"/>
    <pageSetUpPr fitToPage="1"/>
  </sheetPr>
  <dimension ref="A1:J35"/>
  <sheetViews>
    <sheetView showGridLines="0" showRowColHeaders="0" topLeftCell="B2" workbookViewId="0">
      <selection activeCell="D6" sqref="D6"/>
    </sheetView>
  </sheetViews>
  <sheetFormatPr baseColWidth="10" defaultRowHeight="15.75" x14ac:dyDescent="0.25"/>
  <cols>
    <col min="1" max="1" width="0" style="48" hidden="1" customWidth="1"/>
    <col min="2" max="3" width="2.625" style="48" customWidth="1"/>
    <col min="4" max="4" width="35.625" style="48" customWidth="1"/>
    <col min="5" max="5" width="2.625" style="48" customWidth="1"/>
    <col min="6" max="6" width="35.625" style="48" customWidth="1"/>
    <col min="7" max="7" width="2.625" style="48" customWidth="1"/>
    <col min="8" max="8" width="35.625" style="48" customWidth="1"/>
    <col min="9" max="9" width="2.625" style="48" customWidth="1"/>
    <col min="10" max="10" width="35.625" style="48" customWidth="1"/>
    <col min="11" max="11" width="2.625" style="48" customWidth="1"/>
    <col min="12" max="16384" width="11" style="48"/>
  </cols>
  <sheetData>
    <row r="1" spans="1:10" hidden="1" x14ac:dyDescent="0.25"/>
    <row r="2" spans="1:10" ht="5.0999999999999996" customHeight="1" x14ac:dyDescent="0.25">
      <c r="A2" s="146" t="s">
        <v>166</v>
      </c>
    </row>
    <row r="3" spans="1:10" ht="39.950000000000003" customHeight="1" x14ac:dyDescent="0.25">
      <c r="D3" s="183" t="s">
        <v>159</v>
      </c>
      <c r="E3" s="184"/>
      <c r="F3" s="184"/>
      <c r="G3" s="184"/>
      <c r="H3" s="184"/>
      <c r="I3" s="184"/>
      <c r="J3" s="185"/>
    </row>
    <row r="4" spans="1:10" s="142" customFormat="1" ht="24.95" customHeight="1" x14ac:dyDescent="0.25">
      <c r="D4" s="180" t="s">
        <v>160</v>
      </c>
      <c r="E4" s="181"/>
      <c r="F4" s="182"/>
      <c r="H4" s="180" t="s">
        <v>136</v>
      </c>
      <c r="I4" s="181"/>
      <c r="J4" s="182"/>
    </row>
    <row r="5" spans="1:10" s="142" customFormat="1" ht="24.95" customHeight="1" x14ac:dyDescent="0.25">
      <c r="D5" s="152" t="s">
        <v>133</v>
      </c>
      <c r="E5" s="153"/>
      <c r="F5" s="154" t="s">
        <v>134</v>
      </c>
      <c r="H5" s="152" t="s">
        <v>165</v>
      </c>
      <c r="I5" s="153"/>
      <c r="J5" s="154" t="s">
        <v>138</v>
      </c>
    </row>
    <row r="6" spans="1:10" ht="20.100000000000001" customHeight="1" x14ac:dyDescent="0.3">
      <c r="C6" s="48">
        <v>1</v>
      </c>
      <c r="D6" s="147"/>
      <c r="E6" s="144"/>
      <c r="F6" s="148"/>
      <c r="H6" s="149"/>
      <c r="I6" s="144"/>
      <c r="J6" s="150"/>
    </row>
    <row r="7" spans="1:10" ht="20.100000000000001" customHeight="1" x14ac:dyDescent="0.3">
      <c r="C7" s="141">
        <v>2</v>
      </c>
      <c r="D7" s="147"/>
      <c r="E7" s="144"/>
      <c r="F7" s="148"/>
      <c r="H7" s="149"/>
      <c r="I7" s="144"/>
      <c r="J7" s="150"/>
    </row>
    <row r="8" spans="1:10" ht="20.100000000000001" customHeight="1" x14ac:dyDescent="0.3">
      <c r="C8" s="141">
        <v>3</v>
      </c>
      <c r="D8" s="147"/>
      <c r="E8" s="144"/>
      <c r="F8" s="148"/>
      <c r="H8" s="149"/>
      <c r="I8" s="144"/>
      <c r="J8" s="150"/>
    </row>
    <row r="9" spans="1:10" ht="20.100000000000001" customHeight="1" x14ac:dyDescent="0.3">
      <c r="C9" s="141">
        <v>4</v>
      </c>
      <c r="D9" s="147"/>
      <c r="E9" s="144"/>
      <c r="F9" s="148"/>
      <c r="H9" s="149"/>
      <c r="I9" s="144"/>
      <c r="J9" s="150"/>
    </row>
    <row r="10" spans="1:10" ht="20.100000000000001" customHeight="1" x14ac:dyDescent="0.3">
      <c r="C10" s="141">
        <v>5</v>
      </c>
      <c r="D10" s="147"/>
      <c r="E10" s="144"/>
      <c r="F10" s="148"/>
      <c r="H10" s="143"/>
      <c r="I10" s="144"/>
      <c r="J10" s="150"/>
    </row>
    <row r="11" spans="1:10" ht="20.100000000000001" customHeight="1" x14ac:dyDescent="0.3">
      <c r="C11" s="141">
        <v>6</v>
      </c>
      <c r="D11" s="147"/>
      <c r="E11" s="144"/>
      <c r="F11" s="148"/>
      <c r="H11" s="143"/>
      <c r="I11" s="144"/>
      <c r="J11" s="150"/>
    </row>
    <row r="12" spans="1:10" ht="20.100000000000001" customHeight="1" x14ac:dyDescent="0.3">
      <c r="C12" s="141">
        <v>7</v>
      </c>
      <c r="D12" s="147"/>
      <c r="E12" s="144"/>
      <c r="F12" s="148"/>
      <c r="H12" s="143"/>
      <c r="I12" s="144"/>
      <c r="J12" s="150"/>
    </row>
    <row r="13" spans="1:10" ht="20.100000000000001" customHeight="1" x14ac:dyDescent="0.3">
      <c r="C13" s="141">
        <v>8</v>
      </c>
      <c r="D13" s="147"/>
      <c r="E13" s="144"/>
      <c r="F13" s="148"/>
      <c r="H13" s="151"/>
      <c r="I13" s="151"/>
      <c r="J13" s="151"/>
    </row>
    <row r="14" spans="1:10" ht="20.100000000000001" customHeight="1" x14ac:dyDescent="0.3">
      <c r="C14" s="141">
        <v>9</v>
      </c>
      <c r="D14" s="147"/>
      <c r="E14" s="144"/>
      <c r="F14" s="148"/>
      <c r="H14" s="144"/>
      <c r="I14" s="144"/>
      <c r="J14" s="144"/>
    </row>
    <row r="15" spans="1:10" ht="20.100000000000001" customHeight="1" x14ac:dyDescent="0.3">
      <c r="C15" s="141">
        <v>10</v>
      </c>
      <c r="D15" s="147"/>
      <c r="E15" s="144"/>
      <c r="F15" s="148"/>
      <c r="H15" s="144"/>
      <c r="I15" s="144"/>
      <c r="J15" s="144"/>
    </row>
    <row r="16" spans="1:10" ht="20.100000000000001" customHeight="1" x14ac:dyDescent="0.3">
      <c r="C16" s="141">
        <v>11</v>
      </c>
      <c r="D16" s="147"/>
      <c r="E16" s="144"/>
      <c r="F16" s="148"/>
      <c r="H16" s="144"/>
      <c r="I16" s="144"/>
      <c r="J16" s="144"/>
    </row>
    <row r="17" spans="3:10" ht="20.100000000000001" customHeight="1" x14ac:dyDescent="0.3">
      <c r="C17" s="141">
        <v>12</v>
      </c>
      <c r="D17" s="147"/>
      <c r="E17" s="144"/>
      <c r="F17" s="145"/>
      <c r="H17" s="144"/>
      <c r="I17" s="144"/>
      <c r="J17" s="144"/>
    </row>
    <row r="18" spans="3:10" ht="20.100000000000001" customHeight="1" x14ac:dyDescent="0.3">
      <c r="C18" s="141">
        <v>13</v>
      </c>
      <c r="D18" s="147"/>
      <c r="E18" s="144"/>
      <c r="F18" s="145"/>
      <c r="H18" s="144"/>
      <c r="I18" s="144"/>
      <c r="J18" s="144"/>
    </row>
    <row r="19" spans="3:10" ht="20.100000000000001" customHeight="1" x14ac:dyDescent="0.3">
      <c r="C19" s="141">
        <v>14</v>
      </c>
      <c r="D19" s="147"/>
      <c r="E19" s="144"/>
      <c r="F19" s="145"/>
      <c r="H19" s="144"/>
      <c r="I19" s="144"/>
      <c r="J19" s="144"/>
    </row>
    <row r="20" spans="3:10" x14ac:dyDescent="0.25">
      <c r="C20" s="141"/>
      <c r="D20" s="151"/>
      <c r="E20" s="151"/>
      <c r="F20" s="151"/>
      <c r="H20" s="144"/>
      <c r="I20" s="144"/>
      <c r="J20" s="144"/>
    </row>
    <row r="21" spans="3:10" x14ac:dyDescent="0.25">
      <c r="C21" s="141"/>
      <c r="D21" s="144"/>
      <c r="E21" s="144"/>
      <c r="F21" s="144"/>
      <c r="H21" s="144"/>
      <c r="I21" s="144"/>
      <c r="J21" s="144"/>
    </row>
    <row r="22" spans="3:10" x14ac:dyDescent="0.25">
      <c r="C22" s="141"/>
      <c r="D22" s="144"/>
      <c r="E22" s="144"/>
      <c r="F22" s="144"/>
    </row>
    <row r="23" spans="3:10" x14ac:dyDescent="0.25">
      <c r="C23" s="141"/>
      <c r="D23" s="144"/>
      <c r="E23" s="144"/>
      <c r="F23" s="144"/>
    </row>
    <row r="24" spans="3:10" x14ac:dyDescent="0.25">
      <c r="C24" s="141"/>
      <c r="D24" s="144"/>
      <c r="E24" s="144"/>
      <c r="F24" s="144"/>
    </row>
    <row r="25" spans="3:10" x14ac:dyDescent="0.25">
      <c r="C25" s="141"/>
      <c r="D25" s="144"/>
      <c r="E25" s="144"/>
      <c r="F25" s="144"/>
    </row>
    <row r="26" spans="3:10" x14ac:dyDescent="0.25">
      <c r="C26" s="141"/>
      <c r="D26" s="144"/>
      <c r="E26" s="144"/>
      <c r="F26" s="144"/>
    </row>
    <row r="27" spans="3:10" x14ac:dyDescent="0.25">
      <c r="D27" s="144"/>
      <c r="E27" s="144"/>
      <c r="F27" s="144"/>
    </row>
    <row r="28" spans="3:10" x14ac:dyDescent="0.25">
      <c r="D28" s="144"/>
      <c r="E28" s="144"/>
      <c r="F28" s="144"/>
    </row>
    <row r="29" spans="3:10" x14ac:dyDescent="0.25">
      <c r="D29" s="144"/>
      <c r="E29" s="144"/>
      <c r="F29" s="144"/>
    </row>
    <row r="30" spans="3:10" x14ac:dyDescent="0.25">
      <c r="D30" s="144"/>
      <c r="E30" s="144"/>
      <c r="F30" s="144"/>
    </row>
    <row r="31" spans="3:10" x14ac:dyDescent="0.25">
      <c r="D31" s="144"/>
      <c r="E31" s="144"/>
      <c r="F31" s="144"/>
    </row>
    <row r="32" spans="3:10" x14ac:dyDescent="0.25">
      <c r="D32" s="144"/>
      <c r="E32" s="144"/>
      <c r="F32" s="144"/>
    </row>
    <row r="33" spans="4:6" x14ac:dyDescent="0.25">
      <c r="D33" s="144"/>
      <c r="E33" s="144"/>
      <c r="F33" s="144"/>
    </row>
    <row r="34" spans="4:6" x14ac:dyDescent="0.25">
      <c r="D34" s="144"/>
      <c r="E34" s="144"/>
      <c r="F34" s="144"/>
    </row>
    <row r="35" spans="4:6" ht="9.9499999999999993" customHeight="1" x14ac:dyDescent="0.25"/>
  </sheetData>
  <sheetProtection algorithmName="SHA-512" hashValue="Ib/x76JYB9rAJJfJytl6iLOqoVWpw+7c5S3vaF+S8V1mBZ6J1xJO/vaXWE1JOeYQ7PwrQJZ1TkP75AHhJoeIkg==" saltValue="ffu5oxzj1MmXeK/SYu1oIA==" spinCount="100000" sheet="1" objects="1" scenarios="1" selectLockedCells="1"/>
  <mergeCells count="3">
    <mergeCell ref="D4:F4"/>
    <mergeCell ref="H4:J4"/>
    <mergeCell ref="D3:J3"/>
  </mergeCells>
  <dataValidations count="4">
    <dataValidation type="list" showErrorMessage="1" errorTitle="Erreur !" error="Choisir l'une des propositions dans le menu déroulant !" sqref="D6:D19">
      <formula1>LieuxDePratique</formula1>
    </dataValidation>
    <dataValidation type="list" allowBlank="1" showErrorMessage="1" errorTitle="Erreur !" error="Choisir l'une des propositions dans le menu déroulant !" sqref="F6:F16">
      <formula1>Materiels</formula1>
    </dataValidation>
    <dataValidation type="list" allowBlank="1" showErrorMessage="1" errorTitle="Erreur !" error="Choisir l'une des propositions du menu déroulant !" sqref="H6:H9">
      <formula1>TypeEnseignants</formula1>
    </dataValidation>
    <dataValidation type="list" showErrorMessage="1" errorTitle="Erreur !" error="Choisir l'une des propositions du menu déroulant !" sqref="J6:J12">
      <formula1>Partenaires</formula1>
    </dataValidation>
  </dataValidations>
  <printOptions horizontalCentered="1"/>
  <pageMargins left="0.31496062992125984" right="0.31496062992125984" top="0.74803149606299213" bottom="0.74803149606299213" header="0.31496062992125984" footer="0.31496062992125984"/>
  <pageSetup paperSize="9" scale="83"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33CC33"/>
    <pageSetUpPr fitToPage="1"/>
  </sheetPr>
  <dimension ref="A1:T111"/>
  <sheetViews>
    <sheetView showGridLines="0" showRowColHeaders="0" zoomScaleNormal="100" zoomScalePageLayoutView="85" workbookViewId="0">
      <pane xSplit="3" ySplit="7" topLeftCell="D8" activePane="bottomRight" state="frozen"/>
      <selection pane="topRight" activeCell="D1" sqref="D1"/>
      <selection pane="bottomLeft" activeCell="A8" sqref="A8"/>
      <selection pane="bottomRight" activeCell="D8" sqref="D8"/>
    </sheetView>
  </sheetViews>
  <sheetFormatPr baseColWidth="10" defaultColWidth="10.875" defaultRowHeight="15.75" x14ac:dyDescent="0.25"/>
  <cols>
    <col min="1" max="1" width="10.875" style="2"/>
    <col min="2" max="2" width="30.625" style="2" customWidth="1"/>
    <col min="3" max="3" width="15" style="2" customWidth="1"/>
    <col min="4" max="4" width="9.625" style="2" customWidth="1"/>
    <col min="5" max="5" width="30.625" style="2" customWidth="1"/>
    <col min="6" max="7" width="9.625" style="2" customWidth="1"/>
    <col min="8" max="8" width="30.625" style="2" customWidth="1"/>
    <col min="9" max="9" width="8.625" style="2" customWidth="1"/>
    <col min="10" max="10" width="9.625" style="2" customWidth="1"/>
    <col min="11" max="11" width="30.625" style="2" customWidth="1"/>
    <col min="12" max="12" width="8.625" style="2" customWidth="1"/>
    <col min="13" max="13" width="9.625" style="2" customWidth="1"/>
    <col min="14" max="14" width="30.625" style="2" customWidth="1"/>
    <col min="15" max="15" width="8.625" style="2" customWidth="1"/>
    <col min="16" max="16" width="9.625" style="2" customWidth="1"/>
    <col min="17" max="17" width="30.625" style="2" customWidth="1"/>
    <col min="18" max="18" width="8.625" style="2" customWidth="1"/>
    <col min="19" max="19" width="19.375" style="2" customWidth="1"/>
    <col min="20" max="20" width="1.625" style="2" customWidth="1"/>
    <col min="21" max="16384" width="10.875" style="2"/>
  </cols>
  <sheetData>
    <row r="1" spans="1:20" s="58" customFormat="1" ht="39.950000000000003" customHeight="1" thickTop="1" thickBot="1" x14ac:dyDescent="0.6">
      <c r="A1" s="188" t="s">
        <v>96</v>
      </c>
      <c r="B1" s="189"/>
      <c r="C1" s="189"/>
      <c r="D1" s="189"/>
      <c r="E1" s="189"/>
      <c r="F1" s="189"/>
      <c r="G1" s="189"/>
      <c r="H1" s="189"/>
      <c r="I1" s="189"/>
      <c r="J1" s="189"/>
      <c r="K1" s="189"/>
      <c r="L1" s="189"/>
      <c r="M1" s="189"/>
      <c r="N1" s="189"/>
      <c r="O1" s="189"/>
      <c r="P1" s="189"/>
      <c r="Q1" s="189"/>
      <c r="R1" s="189"/>
      <c r="S1" s="190"/>
      <c r="T1" s="59"/>
    </row>
    <row r="2" spans="1:20" ht="27.95" customHeight="1" thickTop="1" x14ac:dyDescent="0.25">
      <c r="B2" s="191" t="s">
        <v>91</v>
      </c>
      <c r="C2" s="191"/>
      <c r="D2" s="192" t="str">
        <f>IF(Accueil!F6="","",Accueil!F6)</f>
        <v/>
      </c>
      <c r="E2" s="192"/>
      <c r="F2" s="192"/>
      <c r="G2" s="192"/>
      <c r="H2" s="192"/>
    </row>
    <row r="3" spans="1:20" ht="27.95" customHeight="1" x14ac:dyDescent="0.25">
      <c r="B3" s="191" t="s">
        <v>92</v>
      </c>
      <c r="C3" s="191"/>
      <c r="D3" s="192" t="str">
        <f>IF(Accueil!F7="","",Accueil!F7)</f>
        <v/>
      </c>
      <c r="E3" s="192"/>
      <c r="F3" s="192"/>
      <c r="G3" s="192"/>
      <c r="H3" s="192"/>
    </row>
    <row r="4" spans="1:20" ht="27.95" customHeight="1" x14ac:dyDescent="0.25">
      <c r="B4" s="191" t="s">
        <v>106</v>
      </c>
      <c r="C4" s="191"/>
      <c r="D4" s="192" t="str">
        <f>IF(Accueil!F8="","",Accueil!F8)</f>
        <v/>
      </c>
      <c r="E4" s="192"/>
      <c r="F4" s="192"/>
      <c r="G4" s="192"/>
      <c r="H4" s="192"/>
    </row>
    <row r="5" spans="1:20" ht="27.95" customHeight="1" thickBot="1" x14ac:dyDescent="0.3">
      <c r="B5" s="191" t="s">
        <v>107</v>
      </c>
      <c r="C5" s="191"/>
      <c r="D5" s="192" t="str">
        <f>IF(Accueil!F9="","",Accueil!F9)</f>
        <v/>
      </c>
      <c r="E5" s="192"/>
      <c r="F5" s="192"/>
      <c r="G5" s="192"/>
      <c r="H5" s="192"/>
    </row>
    <row r="6" spans="1:20" ht="32.1" customHeight="1" thickTop="1" x14ac:dyDescent="0.25">
      <c r="A6" s="204" t="s">
        <v>0</v>
      </c>
      <c r="B6" s="206" t="s">
        <v>111</v>
      </c>
      <c r="C6" s="208" t="s">
        <v>93</v>
      </c>
      <c r="D6" s="210" t="s">
        <v>2</v>
      </c>
      <c r="E6" s="210"/>
      <c r="F6" s="210"/>
      <c r="G6" s="210" t="s">
        <v>6</v>
      </c>
      <c r="H6" s="210"/>
      <c r="I6" s="210"/>
      <c r="J6" s="210" t="s">
        <v>7</v>
      </c>
      <c r="K6" s="210"/>
      <c r="L6" s="210"/>
      <c r="M6" s="210" t="s">
        <v>8</v>
      </c>
      <c r="N6" s="210"/>
      <c r="O6" s="210"/>
      <c r="P6" s="210" t="s">
        <v>9</v>
      </c>
      <c r="Q6" s="210"/>
      <c r="R6" s="210"/>
      <c r="S6" s="186" t="s">
        <v>108</v>
      </c>
    </row>
    <row r="7" spans="1:20" ht="32.25" thickBot="1" x14ac:dyDescent="0.3">
      <c r="A7" s="205"/>
      <c r="B7" s="207"/>
      <c r="C7" s="209"/>
      <c r="D7" s="18" t="s">
        <v>3</v>
      </c>
      <c r="E7" s="18" t="s">
        <v>4</v>
      </c>
      <c r="F7" s="18" t="s">
        <v>11</v>
      </c>
      <c r="G7" s="18" t="s">
        <v>3</v>
      </c>
      <c r="H7" s="18" t="s">
        <v>4</v>
      </c>
      <c r="I7" s="18" t="s">
        <v>11</v>
      </c>
      <c r="J7" s="18" t="s">
        <v>3</v>
      </c>
      <c r="K7" s="18" t="s">
        <v>4</v>
      </c>
      <c r="L7" s="18" t="s">
        <v>11</v>
      </c>
      <c r="M7" s="18" t="s">
        <v>3</v>
      </c>
      <c r="N7" s="18" t="s">
        <v>4</v>
      </c>
      <c r="O7" s="18" t="s">
        <v>11</v>
      </c>
      <c r="P7" s="18" t="s">
        <v>3</v>
      </c>
      <c r="Q7" s="18" t="s">
        <v>4</v>
      </c>
      <c r="R7" s="18" t="s">
        <v>11</v>
      </c>
      <c r="S7" s="187"/>
    </row>
    <row r="8" spans="1:20" ht="18" customHeight="1" thickTop="1" x14ac:dyDescent="0.25">
      <c r="A8" s="199" t="s">
        <v>5</v>
      </c>
      <c r="B8" s="202"/>
      <c r="C8" s="41">
        <v>1</v>
      </c>
      <c r="D8" s="15" t="s">
        <v>12</v>
      </c>
      <c r="E8" s="16" t="s">
        <v>20</v>
      </c>
      <c r="F8" s="17"/>
      <c r="G8" s="15" t="s">
        <v>12</v>
      </c>
      <c r="H8" s="16" t="s">
        <v>20</v>
      </c>
      <c r="I8" s="17"/>
      <c r="J8" s="15" t="s">
        <v>12</v>
      </c>
      <c r="K8" s="16" t="s">
        <v>20</v>
      </c>
      <c r="L8" s="17"/>
      <c r="M8" s="15" t="s">
        <v>12</v>
      </c>
      <c r="N8" s="16" t="s">
        <v>20</v>
      </c>
      <c r="O8" s="17"/>
      <c r="P8" s="15" t="s">
        <v>12</v>
      </c>
      <c r="Q8" s="16" t="s">
        <v>20</v>
      </c>
      <c r="R8" s="17"/>
      <c r="S8" s="203" t="str">
        <f>IF(SUM(F8:F11,I8:I11,L8:L11,O8:O11,R8:R11)=0,"Attente",SUM(F8:F11,I8:I11,L8:L11,O8:O11,R8:R11))</f>
        <v>Attente</v>
      </c>
    </row>
    <row r="9" spans="1:20" ht="18" customHeight="1" x14ac:dyDescent="0.25">
      <c r="A9" s="200"/>
      <c r="B9" s="193"/>
      <c r="C9" s="42">
        <v>2</v>
      </c>
      <c r="D9" s="4" t="s">
        <v>12</v>
      </c>
      <c r="E9" s="5" t="s">
        <v>20</v>
      </c>
      <c r="F9" s="6"/>
      <c r="G9" s="4" t="s">
        <v>12</v>
      </c>
      <c r="H9" s="5" t="s">
        <v>20</v>
      </c>
      <c r="I9" s="6"/>
      <c r="J9" s="4" t="s">
        <v>12</v>
      </c>
      <c r="K9" s="5" t="s">
        <v>20</v>
      </c>
      <c r="L9" s="6"/>
      <c r="M9" s="4" t="s">
        <v>12</v>
      </c>
      <c r="N9" s="5" t="s">
        <v>20</v>
      </c>
      <c r="O9" s="6"/>
      <c r="P9" s="4" t="s">
        <v>12</v>
      </c>
      <c r="Q9" s="5" t="s">
        <v>20</v>
      </c>
      <c r="R9" s="6"/>
      <c r="S9" s="196"/>
    </row>
    <row r="10" spans="1:20" ht="18" customHeight="1" x14ac:dyDescent="0.25">
      <c r="A10" s="200"/>
      <c r="B10" s="193"/>
      <c r="C10" s="42">
        <v>3</v>
      </c>
      <c r="D10" s="4" t="s">
        <v>12</v>
      </c>
      <c r="E10" s="5" t="s">
        <v>20</v>
      </c>
      <c r="F10" s="6"/>
      <c r="G10" s="4" t="s">
        <v>12</v>
      </c>
      <c r="H10" s="5" t="s">
        <v>20</v>
      </c>
      <c r="I10" s="6"/>
      <c r="J10" s="4" t="s">
        <v>12</v>
      </c>
      <c r="K10" s="5" t="s">
        <v>20</v>
      </c>
      <c r="L10" s="6"/>
      <c r="M10" s="4" t="s">
        <v>12</v>
      </c>
      <c r="N10" s="5" t="s">
        <v>20</v>
      </c>
      <c r="O10" s="6"/>
      <c r="P10" s="4" t="s">
        <v>12</v>
      </c>
      <c r="Q10" s="5" t="s">
        <v>20</v>
      </c>
      <c r="R10" s="6"/>
      <c r="S10" s="196"/>
    </row>
    <row r="11" spans="1:20" ht="18" customHeight="1" x14ac:dyDescent="0.25">
      <c r="A11" s="200"/>
      <c r="B11" s="193"/>
      <c r="C11" s="42" t="s">
        <v>10</v>
      </c>
      <c r="D11" s="4" t="s">
        <v>12</v>
      </c>
      <c r="E11" s="5" t="s">
        <v>20</v>
      </c>
      <c r="F11" s="6"/>
      <c r="G11" s="4" t="s">
        <v>12</v>
      </c>
      <c r="H11" s="5" t="s">
        <v>20</v>
      </c>
      <c r="I11" s="6"/>
      <c r="J11" s="4" t="s">
        <v>12</v>
      </c>
      <c r="K11" s="5" t="s">
        <v>20</v>
      </c>
      <c r="L11" s="6"/>
      <c r="M11" s="4" t="s">
        <v>12</v>
      </c>
      <c r="N11" s="5" t="s">
        <v>20</v>
      </c>
      <c r="O11" s="6"/>
      <c r="P11" s="4" t="s">
        <v>12</v>
      </c>
      <c r="Q11" s="5" t="s">
        <v>20</v>
      </c>
      <c r="R11" s="6"/>
      <c r="S11" s="198"/>
    </row>
    <row r="12" spans="1:20" ht="18" customHeight="1" x14ac:dyDescent="0.25">
      <c r="A12" s="200"/>
      <c r="B12" s="193"/>
      <c r="C12" s="42">
        <v>1</v>
      </c>
      <c r="D12" s="4" t="s">
        <v>12</v>
      </c>
      <c r="E12" s="5" t="s">
        <v>20</v>
      </c>
      <c r="F12" s="6"/>
      <c r="G12" s="4" t="s">
        <v>12</v>
      </c>
      <c r="H12" s="5" t="s">
        <v>20</v>
      </c>
      <c r="I12" s="6"/>
      <c r="J12" s="4" t="s">
        <v>12</v>
      </c>
      <c r="K12" s="5" t="s">
        <v>20</v>
      </c>
      <c r="L12" s="6"/>
      <c r="M12" s="4" t="s">
        <v>12</v>
      </c>
      <c r="N12" s="5" t="s">
        <v>20</v>
      </c>
      <c r="O12" s="6"/>
      <c r="P12" s="4" t="s">
        <v>12</v>
      </c>
      <c r="Q12" s="5" t="s">
        <v>20</v>
      </c>
      <c r="R12" s="6"/>
      <c r="S12" s="195" t="str">
        <f>IF(SUM(F12:F15,I12:I15,L12:L15,O12:O15,R12:R15)=0,"Attente",SUM(F12:F15,I12:I15,L12:L15,O12:O15,R12:R15))</f>
        <v>Attente</v>
      </c>
      <c r="T12" s="22"/>
    </row>
    <row r="13" spans="1:20" ht="18" customHeight="1" x14ac:dyDescent="0.25">
      <c r="A13" s="200"/>
      <c r="B13" s="193"/>
      <c r="C13" s="42">
        <v>2</v>
      </c>
      <c r="D13" s="4" t="s">
        <v>12</v>
      </c>
      <c r="E13" s="5" t="s">
        <v>20</v>
      </c>
      <c r="F13" s="6"/>
      <c r="G13" s="4" t="s">
        <v>12</v>
      </c>
      <c r="H13" s="5" t="s">
        <v>20</v>
      </c>
      <c r="I13" s="6"/>
      <c r="J13" s="4" t="s">
        <v>12</v>
      </c>
      <c r="K13" s="5" t="s">
        <v>20</v>
      </c>
      <c r="L13" s="6"/>
      <c r="M13" s="4" t="s">
        <v>12</v>
      </c>
      <c r="N13" s="5" t="s">
        <v>20</v>
      </c>
      <c r="O13" s="6"/>
      <c r="P13" s="4" t="s">
        <v>12</v>
      </c>
      <c r="Q13" s="5" t="s">
        <v>20</v>
      </c>
      <c r="R13" s="6"/>
      <c r="S13" s="196"/>
      <c r="T13" s="22"/>
    </row>
    <row r="14" spans="1:20" ht="18" customHeight="1" x14ac:dyDescent="0.25">
      <c r="A14" s="200"/>
      <c r="B14" s="193"/>
      <c r="C14" s="42">
        <v>3</v>
      </c>
      <c r="D14" s="4" t="s">
        <v>12</v>
      </c>
      <c r="E14" s="5" t="s">
        <v>20</v>
      </c>
      <c r="F14" s="6"/>
      <c r="G14" s="4" t="s">
        <v>12</v>
      </c>
      <c r="H14" s="5" t="s">
        <v>20</v>
      </c>
      <c r="I14" s="6"/>
      <c r="J14" s="4" t="s">
        <v>12</v>
      </c>
      <c r="K14" s="5" t="s">
        <v>20</v>
      </c>
      <c r="L14" s="6"/>
      <c r="M14" s="4" t="s">
        <v>12</v>
      </c>
      <c r="N14" s="5" t="s">
        <v>20</v>
      </c>
      <c r="O14" s="6"/>
      <c r="P14" s="4" t="s">
        <v>12</v>
      </c>
      <c r="Q14" s="5" t="s">
        <v>20</v>
      </c>
      <c r="R14" s="6"/>
      <c r="S14" s="196"/>
      <c r="T14" s="22"/>
    </row>
    <row r="15" spans="1:20" ht="18" customHeight="1" x14ac:dyDescent="0.25">
      <c r="A15" s="200"/>
      <c r="B15" s="193"/>
      <c r="C15" s="42" t="s">
        <v>10</v>
      </c>
      <c r="D15" s="4" t="s">
        <v>12</v>
      </c>
      <c r="E15" s="5" t="s">
        <v>20</v>
      </c>
      <c r="F15" s="6"/>
      <c r="G15" s="4" t="s">
        <v>12</v>
      </c>
      <c r="H15" s="5" t="s">
        <v>20</v>
      </c>
      <c r="I15" s="6"/>
      <c r="J15" s="4" t="s">
        <v>12</v>
      </c>
      <c r="K15" s="5" t="s">
        <v>20</v>
      </c>
      <c r="L15" s="6"/>
      <c r="M15" s="4" t="s">
        <v>12</v>
      </c>
      <c r="N15" s="5" t="s">
        <v>20</v>
      </c>
      <c r="O15" s="6"/>
      <c r="P15" s="4" t="s">
        <v>12</v>
      </c>
      <c r="Q15" s="5" t="s">
        <v>20</v>
      </c>
      <c r="R15" s="6"/>
      <c r="S15" s="198"/>
      <c r="T15" s="22"/>
    </row>
    <row r="16" spans="1:20" ht="18" customHeight="1" x14ac:dyDescent="0.25">
      <c r="A16" s="200"/>
      <c r="B16" s="193"/>
      <c r="C16" s="42">
        <v>1</v>
      </c>
      <c r="D16" s="4" t="s">
        <v>12</v>
      </c>
      <c r="E16" s="5" t="s">
        <v>20</v>
      </c>
      <c r="F16" s="6"/>
      <c r="G16" s="4" t="s">
        <v>12</v>
      </c>
      <c r="H16" s="5" t="s">
        <v>20</v>
      </c>
      <c r="I16" s="6"/>
      <c r="J16" s="4" t="s">
        <v>12</v>
      </c>
      <c r="K16" s="5" t="s">
        <v>20</v>
      </c>
      <c r="L16" s="6"/>
      <c r="M16" s="4" t="s">
        <v>12</v>
      </c>
      <c r="N16" s="5" t="s">
        <v>20</v>
      </c>
      <c r="O16" s="6"/>
      <c r="P16" s="4" t="s">
        <v>12</v>
      </c>
      <c r="Q16" s="5" t="s">
        <v>20</v>
      </c>
      <c r="R16" s="6"/>
      <c r="S16" s="195" t="str">
        <f>IF(SUM(F16:F19,I16:I19,L16:L19,O16:O19,R16:R19)=0,"Attente",SUM(F16:F19,I16:I19,L16:L19,O16:O19,R16:R19))</f>
        <v>Attente</v>
      </c>
    </row>
    <row r="17" spans="1:19" ht="18" customHeight="1" x14ac:dyDescent="0.25">
      <c r="A17" s="200"/>
      <c r="B17" s="193"/>
      <c r="C17" s="42">
        <v>2</v>
      </c>
      <c r="D17" s="4" t="s">
        <v>12</v>
      </c>
      <c r="E17" s="5" t="s">
        <v>20</v>
      </c>
      <c r="F17" s="6"/>
      <c r="G17" s="4" t="s">
        <v>12</v>
      </c>
      <c r="H17" s="5" t="s">
        <v>20</v>
      </c>
      <c r="I17" s="6"/>
      <c r="J17" s="4" t="s">
        <v>12</v>
      </c>
      <c r="K17" s="5" t="s">
        <v>20</v>
      </c>
      <c r="L17" s="6"/>
      <c r="M17" s="4" t="s">
        <v>12</v>
      </c>
      <c r="N17" s="5" t="s">
        <v>20</v>
      </c>
      <c r="O17" s="6"/>
      <c r="P17" s="4" t="s">
        <v>12</v>
      </c>
      <c r="Q17" s="5" t="s">
        <v>20</v>
      </c>
      <c r="R17" s="6"/>
      <c r="S17" s="196"/>
    </row>
    <row r="18" spans="1:19" ht="18" customHeight="1" x14ac:dyDescent="0.25">
      <c r="A18" s="200"/>
      <c r="B18" s="193"/>
      <c r="C18" s="42">
        <v>3</v>
      </c>
      <c r="D18" s="4" t="s">
        <v>12</v>
      </c>
      <c r="E18" s="5" t="s">
        <v>20</v>
      </c>
      <c r="F18" s="6"/>
      <c r="G18" s="4" t="s">
        <v>12</v>
      </c>
      <c r="H18" s="5" t="s">
        <v>20</v>
      </c>
      <c r="I18" s="6"/>
      <c r="J18" s="4" t="s">
        <v>12</v>
      </c>
      <c r="K18" s="5" t="s">
        <v>20</v>
      </c>
      <c r="L18" s="6"/>
      <c r="M18" s="4" t="s">
        <v>12</v>
      </c>
      <c r="N18" s="5" t="s">
        <v>20</v>
      </c>
      <c r="O18" s="6"/>
      <c r="P18" s="4" t="s">
        <v>12</v>
      </c>
      <c r="Q18" s="5" t="s">
        <v>20</v>
      </c>
      <c r="R18" s="6"/>
      <c r="S18" s="196"/>
    </row>
    <row r="19" spans="1:19" ht="18" customHeight="1" x14ac:dyDescent="0.25">
      <c r="A19" s="200"/>
      <c r="B19" s="193"/>
      <c r="C19" s="42" t="s">
        <v>10</v>
      </c>
      <c r="D19" s="4" t="s">
        <v>12</v>
      </c>
      <c r="E19" s="5" t="s">
        <v>20</v>
      </c>
      <c r="F19" s="6"/>
      <c r="G19" s="4" t="s">
        <v>12</v>
      </c>
      <c r="H19" s="5" t="s">
        <v>20</v>
      </c>
      <c r="I19" s="6"/>
      <c r="J19" s="4" t="s">
        <v>12</v>
      </c>
      <c r="K19" s="5" t="s">
        <v>20</v>
      </c>
      <c r="L19" s="6"/>
      <c r="M19" s="4" t="s">
        <v>12</v>
      </c>
      <c r="N19" s="5" t="s">
        <v>20</v>
      </c>
      <c r="O19" s="6"/>
      <c r="P19" s="4" t="s">
        <v>12</v>
      </c>
      <c r="Q19" s="5" t="s">
        <v>20</v>
      </c>
      <c r="R19" s="6"/>
      <c r="S19" s="198"/>
    </row>
    <row r="20" spans="1:19" ht="18" customHeight="1" x14ac:dyDescent="0.25">
      <c r="A20" s="200"/>
      <c r="B20" s="193"/>
      <c r="C20" s="42">
        <v>1</v>
      </c>
      <c r="D20" s="4" t="s">
        <v>12</v>
      </c>
      <c r="E20" s="5" t="s">
        <v>20</v>
      </c>
      <c r="F20" s="6"/>
      <c r="G20" s="4" t="s">
        <v>12</v>
      </c>
      <c r="H20" s="5" t="s">
        <v>20</v>
      </c>
      <c r="I20" s="6"/>
      <c r="J20" s="4" t="s">
        <v>12</v>
      </c>
      <c r="K20" s="5" t="s">
        <v>20</v>
      </c>
      <c r="L20" s="6"/>
      <c r="M20" s="4" t="s">
        <v>12</v>
      </c>
      <c r="N20" s="5" t="s">
        <v>20</v>
      </c>
      <c r="O20" s="6"/>
      <c r="P20" s="4" t="s">
        <v>12</v>
      </c>
      <c r="Q20" s="5" t="s">
        <v>20</v>
      </c>
      <c r="R20" s="6"/>
      <c r="S20" s="195" t="str">
        <f>IF(SUM(F20:F23,I20:I23,L20:L23,O20:O23,R20:R23)=0,"Attente",SUM(F20:F23,I20:I23,L20:L23,O20:O23,R20:R23))</f>
        <v>Attente</v>
      </c>
    </row>
    <row r="21" spans="1:19" ht="18" customHeight="1" x14ac:dyDescent="0.25">
      <c r="A21" s="200"/>
      <c r="B21" s="193"/>
      <c r="C21" s="42">
        <v>2</v>
      </c>
      <c r="D21" s="4" t="s">
        <v>12</v>
      </c>
      <c r="E21" s="5" t="s">
        <v>20</v>
      </c>
      <c r="F21" s="6"/>
      <c r="G21" s="4" t="s">
        <v>12</v>
      </c>
      <c r="H21" s="5" t="s">
        <v>20</v>
      </c>
      <c r="I21" s="6"/>
      <c r="J21" s="4" t="s">
        <v>12</v>
      </c>
      <c r="K21" s="5" t="s">
        <v>20</v>
      </c>
      <c r="L21" s="6"/>
      <c r="M21" s="4" t="s">
        <v>12</v>
      </c>
      <c r="N21" s="5" t="s">
        <v>20</v>
      </c>
      <c r="O21" s="6"/>
      <c r="P21" s="4" t="s">
        <v>12</v>
      </c>
      <c r="Q21" s="5" t="s">
        <v>20</v>
      </c>
      <c r="R21" s="6"/>
      <c r="S21" s="196"/>
    </row>
    <row r="22" spans="1:19" ht="18" customHeight="1" x14ac:dyDescent="0.25">
      <c r="A22" s="200"/>
      <c r="B22" s="193"/>
      <c r="C22" s="42">
        <v>3</v>
      </c>
      <c r="D22" s="4" t="s">
        <v>12</v>
      </c>
      <c r="E22" s="5" t="s">
        <v>20</v>
      </c>
      <c r="F22" s="6"/>
      <c r="G22" s="4" t="s">
        <v>12</v>
      </c>
      <c r="H22" s="5" t="s">
        <v>20</v>
      </c>
      <c r="I22" s="6"/>
      <c r="J22" s="4" t="s">
        <v>12</v>
      </c>
      <c r="K22" s="5" t="s">
        <v>20</v>
      </c>
      <c r="L22" s="6"/>
      <c r="M22" s="4" t="s">
        <v>12</v>
      </c>
      <c r="N22" s="5" t="s">
        <v>20</v>
      </c>
      <c r="O22" s="6"/>
      <c r="P22" s="4" t="s">
        <v>12</v>
      </c>
      <c r="Q22" s="5" t="s">
        <v>20</v>
      </c>
      <c r="R22" s="6"/>
      <c r="S22" s="196"/>
    </row>
    <row r="23" spans="1:19" ht="18" customHeight="1" thickBot="1" x14ac:dyDescent="0.3">
      <c r="A23" s="201"/>
      <c r="B23" s="194"/>
      <c r="C23" s="43" t="s">
        <v>10</v>
      </c>
      <c r="D23" s="19" t="s">
        <v>12</v>
      </c>
      <c r="E23" s="20" t="s">
        <v>20</v>
      </c>
      <c r="F23" s="21"/>
      <c r="G23" s="19" t="s">
        <v>12</v>
      </c>
      <c r="H23" s="20" t="s">
        <v>20</v>
      </c>
      <c r="I23" s="21"/>
      <c r="J23" s="19" t="s">
        <v>12</v>
      </c>
      <c r="K23" s="20" t="s">
        <v>20</v>
      </c>
      <c r="L23" s="21"/>
      <c r="M23" s="19" t="s">
        <v>12</v>
      </c>
      <c r="N23" s="20" t="s">
        <v>20</v>
      </c>
      <c r="O23" s="21"/>
      <c r="P23" s="19" t="s">
        <v>12</v>
      </c>
      <c r="Q23" s="20" t="s">
        <v>20</v>
      </c>
      <c r="R23" s="21"/>
      <c r="S23" s="197"/>
    </row>
    <row r="24" spans="1:19" ht="18" customHeight="1" thickTop="1" x14ac:dyDescent="0.25">
      <c r="A24" s="199" t="s">
        <v>21</v>
      </c>
      <c r="B24" s="202"/>
      <c r="C24" s="41">
        <v>1</v>
      </c>
      <c r="D24" s="15" t="s">
        <v>12</v>
      </c>
      <c r="E24" s="16" t="s">
        <v>20</v>
      </c>
      <c r="F24" s="17"/>
      <c r="G24" s="15" t="s">
        <v>12</v>
      </c>
      <c r="H24" s="16" t="s">
        <v>20</v>
      </c>
      <c r="I24" s="17"/>
      <c r="J24" s="15" t="s">
        <v>12</v>
      </c>
      <c r="K24" s="16" t="s">
        <v>20</v>
      </c>
      <c r="L24" s="17"/>
      <c r="M24" s="15" t="s">
        <v>12</v>
      </c>
      <c r="N24" s="16" t="s">
        <v>20</v>
      </c>
      <c r="O24" s="17"/>
      <c r="P24" s="15" t="s">
        <v>12</v>
      </c>
      <c r="Q24" s="16" t="s">
        <v>20</v>
      </c>
      <c r="R24" s="17"/>
      <c r="S24" s="203" t="str">
        <f>IF(SUM(F24:F27,I24:I27,L24:L27,O24:O27,R24:R27)=0,"Attente",SUM(F24:F27,I24:I27,L24:L27,O24:O27,R24:R27))</f>
        <v>Attente</v>
      </c>
    </row>
    <row r="25" spans="1:19" ht="18" customHeight="1" x14ac:dyDescent="0.25">
      <c r="A25" s="200"/>
      <c r="B25" s="193"/>
      <c r="C25" s="42">
        <v>2</v>
      </c>
      <c r="D25" s="4" t="s">
        <v>12</v>
      </c>
      <c r="E25" s="5" t="s">
        <v>20</v>
      </c>
      <c r="F25" s="6"/>
      <c r="G25" s="4" t="s">
        <v>12</v>
      </c>
      <c r="H25" s="5" t="s">
        <v>20</v>
      </c>
      <c r="I25" s="6"/>
      <c r="J25" s="4" t="s">
        <v>12</v>
      </c>
      <c r="K25" s="5" t="s">
        <v>20</v>
      </c>
      <c r="L25" s="6"/>
      <c r="M25" s="4" t="s">
        <v>12</v>
      </c>
      <c r="N25" s="5" t="s">
        <v>20</v>
      </c>
      <c r="O25" s="6"/>
      <c r="P25" s="4" t="s">
        <v>12</v>
      </c>
      <c r="Q25" s="5" t="s">
        <v>20</v>
      </c>
      <c r="R25" s="6"/>
      <c r="S25" s="196"/>
    </row>
    <row r="26" spans="1:19" ht="18" customHeight="1" x14ac:dyDescent="0.25">
      <c r="A26" s="200"/>
      <c r="B26" s="193"/>
      <c r="C26" s="42">
        <v>3</v>
      </c>
      <c r="D26" s="4" t="s">
        <v>12</v>
      </c>
      <c r="E26" s="5" t="s">
        <v>20</v>
      </c>
      <c r="F26" s="6"/>
      <c r="G26" s="4" t="s">
        <v>12</v>
      </c>
      <c r="H26" s="5" t="s">
        <v>20</v>
      </c>
      <c r="I26" s="6"/>
      <c r="J26" s="4" t="s">
        <v>12</v>
      </c>
      <c r="K26" s="5" t="s">
        <v>20</v>
      </c>
      <c r="L26" s="6"/>
      <c r="M26" s="4" t="s">
        <v>12</v>
      </c>
      <c r="N26" s="5" t="s">
        <v>20</v>
      </c>
      <c r="O26" s="6"/>
      <c r="P26" s="4" t="s">
        <v>12</v>
      </c>
      <c r="Q26" s="5" t="s">
        <v>20</v>
      </c>
      <c r="R26" s="6"/>
      <c r="S26" s="196"/>
    </row>
    <row r="27" spans="1:19" ht="18" customHeight="1" x14ac:dyDescent="0.25">
      <c r="A27" s="200"/>
      <c r="B27" s="193"/>
      <c r="C27" s="42" t="s">
        <v>10</v>
      </c>
      <c r="D27" s="4" t="s">
        <v>12</v>
      </c>
      <c r="E27" s="5" t="s">
        <v>20</v>
      </c>
      <c r="F27" s="6"/>
      <c r="G27" s="4" t="s">
        <v>12</v>
      </c>
      <c r="H27" s="5" t="s">
        <v>20</v>
      </c>
      <c r="I27" s="6"/>
      <c r="J27" s="4" t="s">
        <v>12</v>
      </c>
      <c r="K27" s="5" t="s">
        <v>20</v>
      </c>
      <c r="L27" s="6"/>
      <c r="M27" s="4" t="s">
        <v>12</v>
      </c>
      <c r="N27" s="5" t="s">
        <v>20</v>
      </c>
      <c r="O27" s="6"/>
      <c r="P27" s="4" t="s">
        <v>12</v>
      </c>
      <c r="Q27" s="5" t="s">
        <v>20</v>
      </c>
      <c r="R27" s="6"/>
      <c r="S27" s="198"/>
    </row>
    <row r="28" spans="1:19" ht="18" customHeight="1" x14ac:dyDescent="0.25">
      <c r="A28" s="200"/>
      <c r="B28" s="193"/>
      <c r="C28" s="42">
        <v>1</v>
      </c>
      <c r="D28" s="4" t="s">
        <v>12</v>
      </c>
      <c r="E28" s="5" t="s">
        <v>20</v>
      </c>
      <c r="F28" s="6"/>
      <c r="G28" s="4" t="s">
        <v>12</v>
      </c>
      <c r="H28" s="5" t="s">
        <v>20</v>
      </c>
      <c r="I28" s="6"/>
      <c r="J28" s="4" t="s">
        <v>12</v>
      </c>
      <c r="K28" s="5" t="s">
        <v>20</v>
      </c>
      <c r="L28" s="6"/>
      <c r="M28" s="4" t="s">
        <v>12</v>
      </c>
      <c r="N28" s="5" t="s">
        <v>20</v>
      </c>
      <c r="O28" s="6"/>
      <c r="P28" s="4" t="s">
        <v>12</v>
      </c>
      <c r="Q28" s="5" t="s">
        <v>20</v>
      </c>
      <c r="R28" s="6"/>
      <c r="S28" s="195" t="str">
        <f>IF(SUM(F28:F31,I28:I31,L28:L31,O28:O31,R28:R31)=0,"Attente",SUM(F28:F31,I28:I31,L28:L31,O28:O31,R28:R31))</f>
        <v>Attente</v>
      </c>
    </row>
    <row r="29" spans="1:19" ht="18" customHeight="1" x14ac:dyDescent="0.25">
      <c r="A29" s="200"/>
      <c r="B29" s="193"/>
      <c r="C29" s="42">
        <v>2</v>
      </c>
      <c r="D29" s="4" t="s">
        <v>12</v>
      </c>
      <c r="E29" s="5" t="s">
        <v>20</v>
      </c>
      <c r="F29" s="6"/>
      <c r="G29" s="4" t="s">
        <v>12</v>
      </c>
      <c r="H29" s="5" t="s">
        <v>20</v>
      </c>
      <c r="I29" s="6"/>
      <c r="J29" s="4" t="s">
        <v>12</v>
      </c>
      <c r="K29" s="5" t="s">
        <v>20</v>
      </c>
      <c r="L29" s="6"/>
      <c r="M29" s="4" t="s">
        <v>12</v>
      </c>
      <c r="N29" s="5" t="s">
        <v>20</v>
      </c>
      <c r="O29" s="6"/>
      <c r="P29" s="4" t="s">
        <v>12</v>
      </c>
      <c r="Q29" s="5" t="s">
        <v>20</v>
      </c>
      <c r="R29" s="6"/>
      <c r="S29" s="196"/>
    </row>
    <row r="30" spans="1:19" ht="18" customHeight="1" x14ac:dyDescent="0.25">
      <c r="A30" s="200"/>
      <c r="B30" s="193"/>
      <c r="C30" s="42">
        <v>3</v>
      </c>
      <c r="D30" s="4" t="s">
        <v>12</v>
      </c>
      <c r="E30" s="5" t="s">
        <v>20</v>
      </c>
      <c r="F30" s="6"/>
      <c r="G30" s="4" t="s">
        <v>12</v>
      </c>
      <c r="H30" s="5" t="s">
        <v>20</v>
      </c>
      <c r="I30" s="6"/>
      <c r="J30" s="4" t="s">
        <v>12</v>
      </c>
      <c r="K30" s="5" t="s">
        <v>20</v>
      </c>
      <c r="L30" s="6"/>
      <c r="M30" s="4" t="s">
        <v>12</v>
      </c>
      <c r="N30" s="5" t="s">
        <v>20</v>
      </c>
      <c r="O30" s="6"/>
      <c r="P30" s="4" t="s">
        <v>12</v>
      </c>
      <c r="Q30" s="5" t="s">
        <v>20</v>
      </c>
      <c r="R30" s="6"/>
      <c r="S30" s="196"/>
    </row>
    <row r="31" spans="1:19" ht="18" customHeight="1" x14ac:dyDescent="0.25">
      <c r="A31" s="200"/>
      <c r="B31" s="193"/>
      <c r="C31" s="42" t="s">
        <v>10</v>
      </c>
      <c r="D31" s="4" t="s">
        <v>12</v>
      </c>
      <c r="E31" s="5" t="s">
        <v>20</v>
      </c>
      <c r="F31" s="6"/>
      <c r="G31" s="4" t="s">
        <v>12</v>
      </c>
      <c r="H31" s="5" t="s">
        <v>20</v>
      </c>
      <c r="I31" s="6"/>
      <c r="J31" s="4" t="s">
        <v>12</v>
      </c>
      <c r="K31" s="5" t="s">
        <v>20</v>
      </c>
      <c r="L31" s="6"/>
      <c r="M31" s="4" t="s">
        <v>12</v>
      </c>
      <c r="N31" s="5" t="s">
        <v>20</v>
      </c>
      <c r="O31" s="6"/>
      <c r="P31" s="4" t="s">
        <v>12</v>
      </c>
      <c r="Q31" s="5" t="s">
        <v>20</v>
      </c>
      <c r="R31" s="6"/>
      <c r="S31" s="198"/>
    </row>
    <row r="32" spans="1:19" ht="18" customHeight="1" x14ac:dyDescent="0.25">
      <c r="A32" s="200"/>
      <c r="B32" s="193"/>
      <c r="C32" s="42">
        <v>1</v>
      </c>
      <c r="D32" s="4" t="s">
        <v>12</v>
      </c>
      <c r="E32" s="5" t="s">
        <v>20</v>
      </c>
      <c r="F32" s="6"/>
      <c r="G32" s="4" t="s">
        <v>12</v>
      </c>
      <c r="H32" s="5" t="s">
        <v>20</v>
      </c>
      <c r="I32" s="6"/>
      <c r="J32" s="4" t="s">
        <v>12</v>
      </c>
      <c r="K32" s="5" t="s">
        <v>20</v>
      </c>
      <c r="L32" s="6"/>
      <c r="M32" s="4" t="s">
        <v>12</v>
      </c>
      <c r="N32" s="5" t="s">
        <v>20</v>
      </c>
      <c r="O32" s="6"/>
      <c r="P32" s="4" t="s">
        <v>12</v>
      </c>
      <c r="Q32" s="5" t="s">
        <v>20</v>
      </c>
      <c r="R32" s="6"/>
      <c r="S32" s="195" t="str">
        <f>IF(SUM(F32:F35,I32:I35,L32:L35,O32:O35,R32:R35)=0,"Attente",SUM(F32:F35,I32:I35,L32:L35,O32:O35,R32:R35))</f>
        <v>Attente</v>
      </c>
    </row>
    <row r="33" spans="1:19" ht="18" customHeight="1" x14ac:dyDescent="0.25">
      <c r="A33" s="200"/>
      <c r="B33" s="193"/>
      <c r="C33" s="42">
        <v>2</v>
      </c>
      <c r="D33" s="4" t="s">
        <v>12</v>
      </c>
      <c r="E33" s="5" t="s">
        <v>20</v>
      </c>
      <c r="F33" s="6"/>
      <c r="G33" s="4" t="s">
        <v>12</v>
      </c>
      <c r="H33" s="5" t="s">
        <v>20</v>
      </c>
      <c r="I33" s="6"/>
      <c r="J33" s="4" t="s">
        <v>12</v>
      </c>
      <c r="K33" s="5" t="s">
        <v>20</v>
      </c>
      <c r="L33" s="6"/>
      <c r="M33" s="4" t="s">
        <v>12</v>
      </c>
      <c r="N33" s="5" t="s">
        <v>20</v>
      </c>
      <c r="O33" s="6"/>
      <c r="P33" s="4" t="s">
        <v>12</v>
      </c>
      <c r="Q33" s="5" t="s">
        <v>20</v>
      </c>
      <c r="R33" s="6"/>
      <c r="S33" s="196"/>
    </row>
    <row r="34" spans="1:19" ht="18" customHeight="1" x14ac:dyDescent="0.25">
      <c r="A34" s="200"/>
      <c r="B34" s="193"/>
      <c r="C34" s="42">
        <v>3</v>
      </c>
      <c r="D34" s="4" t="s">
        <v>12</v>
      </c>
      <c r="E34" s="5" t="s">
        <v>20</v>
      </c>
      <c r="F34" s="6"/>
      <c r="G34" s="4" t="s">
        <v>12</v>
      </c>
      <c r="H34" s="5" t="s">
        <v>20</v>
      </c>
      <c r="I34" s="6"/>
      <c r="J34" s="4" t="s">
        <v>12</v>
      </c>
      <c r="K34" s="5" t="s">
        <v>20</v>
      </c>
      <c r="L34" s="6"/>
      <c r="M34" s="4" t="s">
        <v>12</v>
      </c>
      <c r="N34" s="5" t="s">
        <v>20</v>
      </c>
      <c r="O34" s="6"/>
      <c r="P34" s="4" t="s">
        <v>12</v>
      </c>
      <c r="Q34" s="5" t="s">
        <v>20</v>
      </c>
      <c r="R34" s="6"/>
      <c r="S34" s="196"/>
    </row>
    <row r="35" spans="1:19" ht="18" customHeight="1" x14ac:dyDescent="0.25">
      <c r="A35" s="200"/>
      <c r="B35" s="193"/>
      <c r="C35" s="42" t="s">
        <v>10</v>
      </c>
      <c r="D35" s="4" t="s">
        <v>12</v>
      </c>
      <c r="E35" s="5" t="s">
        <v>20</v>
      </c>
      <c r="F35" s="6"/>
      <c r="G35" s="4" t="s">
        <v>12</v>
      </c>
      <c r="H35" s="5" t="s">
        <v>20</v>
      </c>
      <c r="I35" s="6"/>
      <c r="J35" s="4" t="s">
        <v>12</v>
      </c>
      <c r="K35" s="5" t="s">
        <v>20</v>
      </c>
      <c r="L35" s="6"/>
      <c r="M35" s="4" t="s">
        <v>12</v>
      </c>
      <c r="N35" s="5" t="s">
        <v>20</v>
      </c>
      <c r="O35" s="6"/>
      <c r="P35" s="4" t="s">
        <v>12</v>
      </c>
      <c r="Q35" s="5" t="s">
        <v>20</v>
      </c>
      <c r="R35" s="6"/>
      <c r="S35" s="198"/>
    </row>
    <row r="36" spans="1:19" ht="18" customHeight="1" x14ac:dyDescent="0.25">
      <c r="A36" s="200"/>
      <c r="B36" s="193"/>
      <c r="C36" s="42">
        <v>1</v>
      </c>
      <c r="D36" s="4" t="s">
        <v>12</v>
      </c>
      <c r="E36" s="5" t="s">
        <v>20</v>
      </c>
      <c r="F36" s="6"/>
      <c r="G36" s="4" t="s">
        <v>12</v>
      </c>
      <c r="H36" s="5" t="s">
        <v>20</v>
      </c>
      <c r="I36" s="6"/>
      <c r="J36" s="4" t="s">
        <v>12</v>
      </c>
      <c r="K36" s="5" t="s">
        <v>20</v>
      </c>
      <c r="L36" s="6"/>
      <c r="M36" s="4" t="s">
        <v>12</v>
      </c>
      <c r="N36" s="5" t="s">
        <v>20</v>
      </c>
      <c r="O36" s="6"/>
      <c r="P36" s="4" t="s">
        <v>12</v>
      </c>
      <c r="Q36" s="5" t="s">
        <v>20</v>
      </c>
      <c r="R36" s="6"/>
      <c r="S36" s="195" t="str">
        <f>IF(SUM(F36:F39,I36:I39,L36:L39,O36:O39,R36:R39)=0,"Attente",SUM(F36:F39,I36:I39,L36:L39,O36:O39,R36:R39))</f>
        <v>Attente</v>
      </c>
    </row>
    <row r="37" spans="1:19" ht="18" customHeight="1" x14ac:dyDescent="0.25">
      <c r="A37" s="200"/>
      <c r="B37" s="193"/>
      <c r="C37" s="42">
        <v>2</v>
      </c>
      <c r="D37" s="4" t="s">
        <v>12</v>
      </c>
      <c r="E37" s="5" t="s">
        <v>20</v>
      </c>
      <c r="F37" s="6"/>
      <c r="G37" s="4" t="s">
        <v>12</v>
      </c>
      <c r="H37" s="5" t="s">
        <v>20</v>
      </c>
      <c r="I37" s="6"/>
      <c r="J37" s="4" t="s">
        <v>12</v>
      </c>
      <c r="K37" s="5" t="s">
        <v>20</v>
      </c>
      <c r="L37" s="6"/>
      <c r="M37" s="4" t="s">
        <v>12</v>
      </c>
      <c r="N37" s="5" t="s">
        <v>20</v>
      </c>
      <c r="O37" s="6"/>
      <c r="P37" s="4" t="s">
        <v>12</v>
      </c>
      <c r="Q37" s="5" t="s">
        <v>20</v>
      </c>
      <c r="R37" s="6"/>
      <c r="S37" s="196"/>
    </row>
    <row r="38" spans="1:19" ht="18" customHeight="1" x14ac:dyDescent="0.25">
      <c r="A38" s="200"/>
      <c r="B38" s="193"/>
      <c r="C38" s="42">
        <v>3</v>
      </c>
      <c r="D38" s="4" t="s">
        <v>12</v>
      </c>
      <c r="E38" s="5" t="s">
        <v>20</v>
      </c>
      <c r="F38" s="6"/>
      <c r="G38" s="4" t="s">
        <v>12</v>
      </c>
      <c r="H38" s="5" t="s">
        <v>20</v>
      </c>
      <c r="I38" s="6"/>
      <c r="J38" s="4" t="s">
        <v>12</v>
      </c>
      <c r="K38" s="5" t="s">
        <v>20</v>
      </c>
      <c r="L38" s="6"/>
      <c r="M38" s="4" t="s">
        <v>12</v>
      </c>
      <c r="N38" s="5" t="s">
        <v>20</v>
      </c>
      <c r="O38" s="6"/>
      <c r="P38" s="4" t="s">
        <v>12</v>
      </c>
      <c r="Q38" s="5" t="s">
        <v>20</v>
      </c>
      <c r="R38" s="6"/>
      <c r="S38" s="196"/>
    </row>
    <row r="39" spans="1:19" ht="18" customHeight="1" thickBot="1" x14ac:dyDescent="0.3">
      <c r="A39" s="201"/>
      <c r="B39" s="194"/>
      <c r="C39" s="43" t="s">
        <v>10</v>
      </c>
      <c r="D39" s="19" t="s">
        <v>12</v>
      </c>
      <c r="E39" s="20" t="s">
        <v>20</v>
      </c>
      <c r="F39" s="21"/>
      <c r="G39" s="19" t="s">
        <v>12</v>
      </c>
      <c r="H39" s="20" t="s">
        <v>20</v>
      </c>
      <c r="I39" s="21"/>
      <c r="J39" s="19" t="s">
        <v>12</v>
      </c>
      <c r="K39" s="20" t="s">
        <v>20</v>
      </c>
      <c r="L39" s="21"/>
      <c r="M39" s="19" t="s">
        <v>12</v>
      </c>
      <c r="N39" s="20" t="s">
        <v>20</v>
      </c>
      <c r="O39" s="21"/>
      <c r="P39" s="19" t="s">
        <v>12</v>
      </c>
      <c r="Q39" s="20" t="s">
        <v>20</v>
      </c>
      <c r="R39" s="21"/>
      <c r="S39" s="197"/>
    </row>
    <row r="40" spans="1:19" ht="18" customHeight="1" thickTop="1" x14ac:dyDescent="0.25">
      <c r="A40" s="199" t="s">
        <v>22</v>
      </c>
      <c r="B40" s="202"/>
      <c r="C40" s="41">
        <v>1</v>
      </c>
      <c r="D40" s="15" t="s">
        <v>12</v>
      </c>
      <c r="E40" s="16" t="s">
        <v>20</v>
      </c>
      <c r="F40" s="17"/>
      <c r="G40" s="15" t="s">
        <v>12</v>
      </c>
      <c r="H40" s="16" t="s">
        <v>20</v>
      </c>
      <c r="I40" s="17"/>
      <c r="J40" s="15" t="s">
        <v>12</v>
      </c>
      <c r="K40" s="16" t="s">
        <v>20</v>
      </c>
      <c r="L40" s="17"/>
      <c r="M40" s="15" t="s">
        <v>12</v>
      </c>
      <c r="N40" s="16" t="s">
        <v>20</v>
      </c>
      <c r="O40" s="17"/>
      <c r="P40" s="15" t="s">
        <v>12</v>
      </c>
      <c r="Q40" s="16" t="s">
        <v>20</v>
      </c>
      <c r="R40" s="17"/>
      <c r="S40" s="203" t="str">
        <f>IF(SUM(F40:F43,I40:I43,L40:L43,O40:O43,R40:R43)=0,"Attente",SUM(F40:F43,I40:I43,L40:L43,O40:O43,R40:R43))</f>
        <v>Attente</v>
      </c>
    </row>
    <row r="41" spans="1:19" ht="18" customHeight="1" x14ac:dyDescent="0.25">
      <c r="A41" s="200"/>
      <c r="B41" s="193"/>
      <c r="C41" s="42">
        <v>2</v>
      </c>
      <c r="D41" s="4" t="s">
        <v>12</v>
      </c>
      <c r="E41" s="5" t="s">
        <v>20</v>
      </c>
      <c r="F41" s="6"/>
      <c r="G41" s="4" t="s">
        <v>12</v>
      </c>
      <c r="H41" s="5" t="s">
        <v>20</v>
      </c>
      <c r="I41" s="6"/>
      <c r="J41" s="4" t="s">
        <v>12</v>
      </c>
      <c r="K41" s="5" t="s">
        <v>20</v>
      </c>
      <c r="L41" s="6"/>
      <c r="M41" s="4" t="s">
        <v>12</v>
      </c>
      <c r="N41" s="5" t="s">
        <v>20</v>
      </c>
      <c r="O41" s="6"/>
      <c r="P41" s="4" t="s">
        <v>12</v>
      </c>
      <c r="Q41" s="5" t="s">
        <v>20</v>
      </c>
      <c r="R41" s="6"/>
      <c r="S41" s="196"/>
    </row>
    <row r="42" spans="1:19" ht="18" customHeight="1" x14ac:dyDescent="0.25">
      <c r="A42" s="200"/>
      <c r="B42" s="193"/>
      <c r="C42" s="42">
        <v>3</v>
      </c>
      <c r="D42" s="4" t="s">
        <v>12</v>
      </c>
      <c r="E42" s="5" t="s">
        <v>20</v>
      </c>
      <c r="F42" s="6"/>
      <c r="G42" s="4" t="s">
        <v>12</v>
      </c>
      <c r="H42" s="5" t="s">
        <v>20</v>
      </c>
      <c r="I42" s="6"/>
      <c r="J42" s="4" t="s">
        <v>12</v>
      </c>
      <c r="K42" s="5" t="s">
        <v>20</v>
      </c>
      <c r="L42" s="6"/>
      <c r="M42" s="4" t="s">
        <v>12</v>
      </c>
      <c r="N42" s="5" t="s">
        <v>20</v>
      </c>
      <c r="O42" s="6"/>
      <c r="P42" s="4" t="s">
        <v>12</v>
      </c>
      <c r="Q42" s="5" t="s">
        <v>20</v>
      </c>
      <c r="R42" s="6"/>
      <c r="S42" s="196"/>
    </row>
    <row r="43" spans="1:19" ht="18" customHeight="1" x14ac:dyDescent="0.25">
      <c r="A43" s="200"/>
      <c r="B43" s="193"/>
      <c r="C43" s="42" t="s">
        <v>10</v>
      </c>
      <c r="D43" s="4" t="s">
        <v>12</v>
      </c>
      <c r="E43" s="5" t="s">
        <v>20</v>
      </c>
      <c r="F43" s="6"/>
      <c r="G43" s="4" t="s">
        <v>12</v>
      </c>
      <c r="H43" s="5" t="s">
        <v>20</v>
      </c>
      <c r="I43" s="6"/>
      <c r="J43" s="4" t="s">
        <v>12</v>
      </c>
      <c r="K43" s="5" t="s">
        <v>20</v>
      </c>
      <c r="L43" s="6"/>
      <c r="M43" s="4" t="s">
        <v>12</v>
      </c>
      <c r="N43" s="5" t="s">
        <v>20</v>
      </c>
      <c r="O43" s="6"/>
      <c r="P43" s="4" t="s">
        <v>12</v>
      </c>
      <c r="Q43" s="5" t="s">
        <v>20</v>
      </c>
      <c r="R43" s="6"/>
      <c r="S43" s="198"/>
    </row>
    <row r="44" spans="1:19" ht="18" customHeight="1" x14ac:dyDescent="0.25">
      <c r="A44" s="200"/>
      <c r="B44" s="193"/>
      <c r="C44" s="42">
        <v>1</v>
      </c>
      <c r="D44" s="4" t="s">
        <v>12</v>
      </c>
      <c r="E44" s="5" t="s">
        <v>20</v>
      </c>
      <c r="F44" s="6"/>
      <c r="G44" s="4" t="s">
        <v>12</v>
      </c>
      <c r="H44" s="5" t="s">
        <v>20</v>
      </c>
      <c r="I44" s="6"/>
      <c r="J44" s="4" t="s">
        <v>12</v>
      </c>
      <c r="K44" s="5" t="s">
        <v>20</v>
      </c>
      <c r="L44" s="6"/>
      <c r="M44" s="4" t="s">
        <v>12</v>
      </c>
      <c r="N44" s="5" t="s">
        <v>20</v>
      </c>
      <c r="O44" s="6"/>
      <c r="P44" s="4" t="s">
        <v>12</v>
      </c>
      <c r="Q44" s="5" t="s">
        <v>20</v>
      </c>
      <c r="R44" s="6"/>
      <c r="S44" s="195" t="str">
        <f>IF(SUM(F44:F47,I44:I47,L44:L47,O44:O47,R44:R47)=0,"Attente",SUM(F44:F47,I44:I47,L44:L47,O44:O47,R44:R47))</f>
        <v>Attente</v>
      </c>
    </row>
    <row r="45" spans="1:19" ht="18" customHeight="1" x14ac:dyDescent="0.25">
      <c r="A45" s="200"/>
      <c r="B45" s="193"/>
      <c r="C45" s="42">
        <v>2</v>
      </c>
      <c r="D45" s="4" t="s">
        <v>12</v>
      </c>
      <c r="E45" s="5" t="s">
        <v>20</v>
      </c>
      <c r="F45" s="6"/>
      <c r="G45" s="4" t="s">
        <v>12</v>
      </c>
      <c r="H45" s="5" t="s">
        <v>20</v>
      </c>
      <c r="I45" s="6"/>
      <c r="J45" s="4" t="s">
        <v>12</v>
      </c>
      <c r="K45" s="5" t="s">
        <v>20</v>
      </c>
      <c r="L45" s="6"/>
      <c r="M45" s="4" t="s">
        <v>12</v>
      </c>
      <c r="N45" s="5" t="s">
        <v>20</v>
      </c>
      <c r="O45" s="6"/>
      <c r="P45" s="4" t="s">
        <v>12</v>
      </c>
      <c r="Q45" s="5" t="s">
        <v>20</v>
      </c>
      <c r="R45" s="6"/>
      <c r="S45" s="196"/>
    </row>
    <row r="46" spans="1:19" ht="18" customHeight="1" x14ac:dyDescent="0.25">
      <c r="A46" s="200"/>
      <c r="B46" s="193"/>
      <c r="C46" s="42">
        <v>3</v>
      </c>
      <c r="D46" s="4" t="s">
        <v>12</v>
      </c>
      <c r="E46" s="5" t="s">
        <v>20</v>
      </c>
      <c r="F46" s="6"/>
      <c r="G46" s="4" t="s">
        <v>12</v>
      </c>
      <c r="H46" s="5" t="s">
        <v>20</v>
      </c>
      <c r="I46" s="6"/>
      <c r="J46" s="4" t="s">
        <v>12</v>
      </c>
      <c r="K46" s="5" t="s">
        <v>20</v>
      </c>
      <c r="L46" s="6"/>
      <c r="M46" s="4" t="s">
        <v>12</v>
      </c>
      <c r="N46" s="5" t="s">
        <v>20</v>
      </c>
      <c r="O46" s="6"/>
      <c r="P46" s="4" t="s">
        <v>12</v>
      </c>
      <c r="Q46" s="5" t="s">
        <v>20</v>
      </c>
      <c r="R46" s="6"/>
      <c r="S46" s="196"/>
    </row>
    <row r="47" spans="1:19" ht="18" customHeight="1" x14ac:dyDescent="0.25">
      <c r="A47" s="200"/>
      <c r="B47" s="193"/>
      <c r="C47" s="42" t="s">
        <v>10</v>
      </c>
      <c r="D47" s="4" t="s">
        <v>12</v>
      </c>
      <c r="E47" s="5" t="s">
        <v>20</v>
      </c>
      <c r="F47" s="6"/>
      <c r="G47" s="4" t="s">
        <v>12</v>
      </c>
      <c r="H47" s="5" t="s">
        <v>20</v>
      </c>
      <c r="I47" s="6"/>
      <c r="J47" s="4" t="s">
        <v>12</v>
      </c>
      <c r="K47" s="5" t="s">
        <v>20</v>
      </c>
      <c r="L47" s="6"/>
      <c r="M47" s="4" t="s">
        <v>12</v>
      </c>
      <c r="N47" s="5" t="s">
        <v>20</v>
      </c>
      <c r="O47" s="6"/>
      <c r="P47" s="4" t="s">
        <v>12</v>
      </c>
      <c r="Q47" s="5" t="s">
        <v>20</v>
      </c>
      <c r="R47" s="6"/>
      <c r="S47" s="198"/>
    </row>
    <row r="48" spans="1:19" ht="18" customHeight="1" x14ac:dyDescent="0.25">
      <c r="A48" s="200"/>
      <c r="B48" s="193"/>
      <c r="C48" s="42">
        <v>1</v>
      </c>
      <c r="D48" s="4" t="s">
        <v>12</v>
      </c>
      <c r="E48" s="5" t="s">
        <v>20</v>
      </c>
      <c r="F48" s="6"/>
      <c r="G48" s="4" t="s">
        <v>12</v>
      </c>
      <c r="H48" s="5" t="s">
        <v>20</v>
      </c>
      <c r="I48" s="6"/>
      <c r="J48" s="4" t="s">
        <v>12</v>
      </c>
      <c r="K48" s="5" t="s">
        <v>20</v>
      </c>
      <c r="L48" s="6"/>
      <c r="M48" s="4" t="s">
        <v>12</v>
      </c>
      <c r="N48" s="5" t="s">
        <v>20</v>
      </c>
      <c r="O48" s="6"/>
      <c r="P48" s="4" t="s">
        <v>12</v>
      </c>
      <c r="Q48" s="5" t="s">
        <v>20</v>
      </c>
      <c r="R48" s="6"/>
      <c r="S48" s="195" t="str">
        <f>IF(SUM(F48:F51,I48:I51,L48:L51,O48:O51,R48:R51)=0,"Attente",SUM(F48:F51,I48:I51,L48:L51,O48:O51,R48:R51))</f>
        <v>Attente</v>
      </c>
    </row>
    <row r="49" spans="1:19" ht="18" customHeight="1" x14ac:dyDescent="0.25">
      <c r="A49" s="200"/>
      <c r="B49" s="193"/>
      <c r="C49" s="42">
        <v>2</v>
      </c>
      <c r="D49" s="4" t="s">
        <v>12</v>
      </c>
      <c r="E49" s="5" t="s">
        <v>20</v>
      </c>
      <c r="F49" s="6"/>
      <c r="G49" s="4" t="s">
        <v>12</v>
      </c>
      <c r="H49" s="5" t="s">
        <v>20</v>
      </c>
      <c r="I49" s="6"/>
      <c r="J49" s="4" t="s">
        <v>12</v>
      </c>
      <c r="K49" s="5" t="s">
        <v>20</v>
      </c>
      <c r="L49" s="6"/>
      <c r="M49" s="4" t="s">
        <v>12</v>
      </c>
      <c r="N49" s="5" t="s">
        <v>20</v>
      </c>
      <c r="O49" s="6"/>
      <c r="P49" s="4" t="s">
        <v>12</v>
      </c>
      <c r="Q49" s="5" t="s">
        <v>20</v>
      </c>
      <c r="R49" s="6"/>
      <c r="S49" s="196"/>
    </row>
    <row r="50" spans="1:19" ht="18" customHeight="1" x14ac:dyDescent="0.25">
      <c r="A50" s="200"/>
      <c r="B50" s="193"/>
      <c r="C50" s="42">
        <v>3</v>
      </c>
      <c r="D50" s="4" t="s">
        <v>12</v>
      </c>
      <c r="E50" s="5" t="s">
        <v>20</v>
      </c>
      <c r="F50" s="6"/>
      <c r="G50" s="4" t="s">
        <v>12</v>
      </c>
      <c r="H50" s="5" t="s">
        <v>20</v>
      </c>
      <c r="I50" s="6"/>
      <c r="J50" s="4" t="s">
        <v>12</v>
      </c>
      <c r="K50" s="5" t="s">
        <v>20</v>
      </c>
      <c r="L50" s="6"/>
      <c r="M50" s="4" t="s">
        <v>12</v>
      </c>
      <c r="N50" s="5" t="s">
        <v>20</v>
      </c>
      <c r="O50" s="6"/>
      <c r="P50" s="4" t="s">
        <v>12</v>
      </c>
      <c r="Q50" s="5" t="s">
        <v>20</v>
      </c>
      <c r="R50" s="6"/>
      <c r="S50" s="196"/>
    </row>
    <row r="51" spans="1:19" ht="18" customHeight="1" x14ac:dyDescent="0.25">
      <c r="A51" s="200"/>
      <c r="B51" s="193"/>
      <c r="C51" s="42" t="s">
        <v>10</v>
      </c>
      <c r="D51" s="4" t="s">
        <v>12</v>
      </c>
      <c r="E51" s="5" t="s">
        <v>20</v>
      </c>
      <c r="F51" s="6"/>
      <c r="G51" s="4" t="s">
        <v>12</v>
      </c>
      <c r="H51" s="5" t="s">
        <v>20</v>
      </c>
      <c r="I51" s="6"/>
      <c r="J51" s="4" t="s">
        <v>12</v>
      </c>
      <c r="K51" s="5" t="s">
        <v>20</v>
      </c>
      <c r="L51" s="6"/>
      <c r="M51" s="4" t="s">
        <v>12</v>
      </c>
      <c r="N51" s="5" t="s">
        <v>20</v>
      </c>
      <c r="O51" s="6"/>
      <c r="P51" s="4" t="s">
        <v>12</v>
      </c>
      <c r="Q51" s="5" t="s">
        <v>20</v>
      </c>
      <c r="R51" s="6"/>
      <c r="S51" s="198"/>
    </row>
    <row r="52" spans="1:19" ht="18" customHeight="1" x14ac:dyDescent="0.25">
      <c r="A52" s="200"/>
      <c r="B52" s="193"/>
      <c r="C52" s="42">
        <v>1</v>
      </c>
      <c r="D52" s="4" t="s">
        <v>12</v>
      </c>
      <c r="E52" s="5" t="s">
        <v>20</v>
      </c>
      <c r="F52" s="6"/>
      <c r="G52" s="4" t="s">
        <v>12</v>
      </c>
      <c r="H52" s="5" t="s">
        <v>20</v>
      </c>
      <c r="I52" s="6"/>
      <c r="J52" s="4" t="s">
        <v>12</v>
      </c>
      <c r="K52" s="5" t="s">
        <v>20</v>
      </c>
      <c r="L52" s="6"/>
      <c r="M52" s="4" t="s">
        <v>12</v>
      </c>
      <c r="N52" s="5" t="s">
        <v>20</v>
      </c>
      <c r="O52" s="6"/>
      <c r="P52" s="4" t="s">
        <v>12</v>
      </c>
      <c r="Q52" s="5" t="s">
        <v>20</v>
      </c>
      <c r="R52" s="6"/>
      <c r="S52" s="195" t="str">
        <f>IF(SUM(F52:F55,I52:I55,L52:L55,O52:O55,R52:R55)=0,"Attente",SUM(F52:F55,I52:I55,L52:L55,O52:O55,R52:R55))</f>
        <v>Attente</v>
      </c>
    </row>
    <row r="53" spans="1:19" ht="18" customHeight="1" x14ac:dyDescent="0.25">
      <c r="A53" s="200"/>
      <c r="B53" s="193"/>
      <c r="C53" s="42">
        <v>2</v>
      </c>
      <c r="D53" s="4" t="s">
        <v>12</v>
      </c>
      <c r="E53" s="5" t="s">
        <v>20</v>
      </c>
      <c r="F53" s="6"/>
      <c r="G53" s="4" t="s">
        <v>12</v>
      </c>
      <c r="H53" s="5" t="s">
        <v>20</v>
      </c>
      <c r="I53" s="6"/>
      <c r="J53" s="4" t="s">
        <v>12</v>
      </c>
      <c r="K53" s="5" t="s">
        <v>20</v>
      </c>
      <c r="L53" s="6"/>
      <c r="M53" s="4" t="s">
        <v>12</v>
      </c>
      <c r="N53" s="5" t="s">
        <v>20</v>
      </c>
      <c r="O53" s="6"/>
      <c r="P53" s="4" t="s">
        <v>12</v>
      </c>
      <c r="Q53" s="5" t="s">
        <v>20</v>
      </c>
      <c r="R53" s="6"/>
      <c r="S53" s="196"/>
    </row>
    <row r="54" spans="1:19" ht="18" customHeight="1" x14ac:dyDescent="0.25">
      <c r="A54" s="200"/>
      <c r="B54" s="193"/>
      <c r="C54" s="42">
        <v>3</v>
      </c>
      <c r="D54" s="4" t="s">
        <v>12</v>
      </c>
      <c r="E54" s="5" t="s">
        <v>20</v>
      </c>
      <c r="F54" s="6"/>
      <c r="G54" s="4" t="s">
        <v>12</v>
      </c>
      <c r="H54" s="5" t="s">
        <v>20</v>
      </c>
      <c r="I54" s="6"/>
      <c r="J54" s="4" t="s">
        <v>12</v>
      </c>
      <c r="K54" s="5" t="s">
        <v>20</v>
      </c>
      <c r="L54" s="6"/>
      <c r="M54" s="4" t="s">
        <v>12</v>
      </c>
      <c r="N54" s="5" t="s">
        <v>20</v>
      </c>
      <c r="O54" s="6"/>
      <c r="P54" s="4" t="s">
        <v>12</v>
      </c>
      <c r="Q54" s="5" t="s">
        <v>20</v>
      </c>
      <c r="R54" s="6"/>
      <c r="S54" s="196"/>
    </row>
    <row r="55" spans="1:19" ht="18" customHeight="1" thickBot="1" x14ac:dyDescent="0.3">
      <c r="A55" s="201"/>
      <c r="B55" s="194"/>
      <c r="C55" s="43" t="s">
        <v>10</v>
      </c>
      <c r="D55" s="19" t="s">
        <v>12</v>
      </c>
      <c r="E55" s="20" t="s">
        <v>20</v>
      </c>
      <c r="F55" s="21"/>
      <c r="G55" s="19" t="s">
        <v>12</v>
      </c>
      <c r="H55" s="20" t="s">
        <v>20</v>
      </c>
      <c r="I55" s="21"/>
      <c r="J55" s="19" t="s">
        <v>12</v>
      </c>
      <c r="K55" s="20" t="s">
        <v>20</v>
      </c>
      <c r="L55" s="21"/>
      <c r="M55" s="19" t="s">
        <v>12</v>
      </c>
      <c r="N55" s="20" t="s">
        <v>20</v>
      </c>
      <c r="O55" s="21"/>
      <c r="P55" s="19" t="s">
        <v>12</v>
      </c>
      <c r="Q55" s="20" t="s">
        <v>20</v>
      </c>
      <c r="R55" s="21"/>
      <c r="S55" s="197"/>
    </row>
    <row r="56" spans="1:19" ht="16.5" thickTop="1" x14ac:dyDescent="0.25">
      <c r="H56" s="25"/>
      <c r="K56" s="25"/>
      <c r="N56" s="25"/>
      <c r="Q56" s="25"/>
    </row>
    <row r="57" spans="1:19" x14ac:dyDescent="0.25">
      <c r="H57" s="25"/>
      <c r="K57" s="25"/>
      <c r="N57" s="25"/>
      <c r="Q57" s="25"/>
    </row>
    <row r="58" spans="1:19" x14ac:dyDescent="0.25">
      <c r="H58" s="25"/>
      <c r="K58" s="25"/>
      <c r="N58" s="25"/>
      <c r="Q58" s="25"/>
    </row>
    <row r="59" spans="1:19" x14ac:dyDescent="0.25">
      <c r="H59" s="25"/>
      <c r="K59" s="25"/>
      <c r="N59" s="25"/>
      <c r="Q59" s="25"/>
    </row>
    <row r="60" spans="1:19" x14ac:dyDescent="0.25">
      <c r="H60" s="25"/>
      <c r="K60" s="25"/>
      <c r="N60" s="25"/>
      <c r="Q60" s="25"/>
    </row>
    <row r="61" spans="1:19" x14ac:dyDescent="0.25">
      <c r="H61" s="25"/>
      <c r="K61" s="25"/>
      <c r="N61" s="25"/>
      <c r="Q61" s="25"/>
    </row>
    <row r="62" spans="1:19" x14ac:dyDescent="0.25">
      <c r="H62" s="25"/>
      <c r="K62" s="25"/>
      <c r="N62" s="25"/>
      <c r="Q62" s="25"/>
    </row>
    <row r="63" spans="1:19" x14ac:dyDescent="0.25">
      <c r="H63" s="25"/>
      <c r="K63" s="25"/>
      <c r="N63" s="25"/>
      <c r="Q63" s="25"/>
    </row>
    <row r="64" spans="1:19" x14ac:dyDescent="0.25">
      <c r="H64" s="25"/>
      <c r="K64" s="25"/>
      <c r="N64" s="25"/>
      <c r="Q64" s="25"/>
    </row>
    <row r="65" spans="8:17" x14ac:dyDescent="0.25">
      <c r="H65" s="25"/>
      <c r="K65" s="25"/>
      <c r="N65" s="25"/>
      <c r="Q65" s="25"/>
    </row>
    <row r="66" spans="8:17" x14ac:dyDescent="0.25">
      <c r="H66" s="25"/>
      <c r="K66" s="25"/>
      <c r="N66" s="25"/>
      <c r="Q66" s="25"/>
    </row>
    <row r="67" spans="8:17" x14ac:dyDescent="0.25">
      <c r="H67" s="25"/>
      <c r="K67" s="25"/>
      <c r="N67" s="25"/>
      <c r="Q67" s="25"/>
    </row>
    <row r="68" spans="8:17" x14ac:dyDescent="0.25">
      <c r="H68" s="25"/>
      <c r="K68" s="25"/>
      <c r="N68" s="25"/>
      <c r="Q68" s="25"/>
    </row>
    <row r="69" spans="8:17" x14ac:dyDescent="0.25">
      <c r="H69" s="25"/>
      <c r="K69" s="25"/>
      <c r="N69" s="25"/>
      <c r="Q69" s="25"/>
    </row>
    <row r="70" spans="8:17" x14ac:dyDescent="0.25">
      <c r="H70" s="25"/>
      <c r="K70" s="25"/>
      <c r="N70" s="25"/>
      <c r="Q70" s="25"/>
    </row>
    <row r="71" spans="8:17" x14ac:dyDescent="0.25">
      <c r="H71" s="25"/>
      <c r="K71" s="25"/>
      <c r="N71" s="25"/>
      <c r="Q71" s="25"/>
    </row>
    <row r="72" spans="8:17" x14ac:dyDescent="0.25">
      <c r="H72" s="25"/>
      <c r="K72" s="25"/>
      <c r="N72" s="25"/>
      <c r="Q72" s="25"/>
    </row>
    <row r="73" spans="8:17" x14ac:dyDescent="0.25">
      <c r="H73" s="25"/>
      <c r="K73" s="25"/>
      <c r="N73" s="25"/>
      <c r="Q73" s="25"/>
    </row>
    <row r="74" spans="8:17" x14ac:dyDescent="0.25">
      <c r="H74" s="25"/>
      <c r="K74" s="25"/>
      <c r="N74" s="25"/>
      <c r="Q74" s="25"/>
    </row>
    <row r="75" spans="8:17" x14ac:dyDescent="0.25">
      <c r="H75" s="25"/>
      <c r="K75" s="25"/>
      <c r="N75" s="25"/>
      <c r="Q75" s="25"/>
    </row>
    <row r="76" spans="8:17" x14ac:dyDescent="0.25">
      <c r="H76" s="25"/>
      <c r="K76" s="25"/>
      <c r="N76" s="25"/>
      <c r="Q76" s="25"/>
    </row>
    <row r="77" spans="8:17" x14ac:dyDescent="0.25">
      <c r="H77" s="25"/>
      <c r="K77" s="25"/>
      <c r="N77" s="25"/>
      <c r="Q77" s="25"/>
    </row>
    <row r="78" spans="8:17" x14ac:dyDescent="0.25">
      <c r="H78" s="25"/>
      <c r="K78" s="25"/>
      <c r="N78" s="25"/>
      <c r="Q78" s="25"/>
    </row>
    <row r="79" spans="8:17" x14ac:dyDescent="0.25">
      <c r="H79" s="25"/>
      <c r="K79" s="25"/>
      <c r="N79" s="25"/>
      <c r="Q79" s="25"/>
    </row>
    <row r="80" spans="8:17" x14ac:dyDescent="0.25">
      <c r="H80" s="25"/>
      <c r="K80" s="25"/>
      <c r="N80" s="25"/>
      <c r="Q80" s="25"/>
    </row>
    <row r="81" spans="8:17" x14ac:dyDescent="0.25">
      <c r="H81" s="25"/>
      <c r="K81" s="25"/>
      <c r="N81" s="25"/>
      <c r="Q81" s="25"/>
    </row>
    <row r="82" spans="8:17" x14ac:dyDescent="0.25">
      <c r="H82" s="25"/>
      <c r="K82" s="25"/>
      <c r="N82" s="25"/>
      <c r="Q82" s="25"/>
    </row>
    <row r="83" spans="8:17" x14ac:dyDescent="0.25">
      <c r="H83" s="25"/>
      <c r="K83" s="25"/>
      <c r="N83" s="25"/>
      <c r="Q83" s="25"/>
    </row>
    <row r="84" spans="8:17" x14ac:dyDescent="0.25">
      <c r="H84" s="25"/>
      <c r="K84" s="25"/>
      <c r="N84" s="25"/>
      <c r="Q84" s="25"/>
    </row>
    <row r="85" spans="8:17" x14ac:dyDescent="0.25">
      <c r="H85" s="25"/>
      <c r="K85" s="25"/>
      <c r="N85" s="25"/>
      <c r="Q85" s="25"/>
    </row>
    <row r="86" spans="8:17" x14ac:dyDescent="0.25">
      <c r="H86" s="25"/>
      <c r="K86" s="25"/>
      <c r="N86" s="25"/>
      <c r="Q86" s="25"/>
    </row>
    <row r="87" spans="8:17" x14ac:dyDescent="0.25">
      <c r="H87" s="25"/>
      <c r="K87" s="25"/>
      <c r="N87" s="25"/>
      <c r="Q87" s="25"/>
    </row>
    <row r="88" spans="8:17" x14ac:dyDescent="0.25">
      <c r="H88" s="25"/>
      <c r="K88" s="25"/>
      <c r="N88" s="25"/>
      <c r="Q88" s="25"/>
    </row>
    <row r="89" spans="8:17" x14ac:dyDescent="0.25">
      <c r="H89" s="25"/>
      <c r="K89" s="25"/>
      <c r="N89" s="25"/>
      <c r="Q89" s="25"/>
    </row>
    <row r="90" spans="8:17" x14ac:dyDescent="0.25">
      <c r="H90" s="25"/>
      <c r="K90" s="25"/>
      <c r="N90" s="25"/>
      <c r="Q90" s="25"/>
    </row>
    <row r="91" spans="8:17" x14ac:dyDescent="0.25">
      <c r="H91" s="25"/>
      <c r="K91" s="25"/>
      <c r="N91" s="25"/>
      <c r="Q91" s="25"/>
    </row>
    <row r="92" spans="8:17" x14ac:dyDescent="0.25">
      <c r="H92" s="25"/>
      <c r="K92" s="25"/>
      <c r="N92" s="25"/>
      <c r="Q92" s="25"/>
    </row>
    <row r="93" spans="8:17" x14ac:dyDescent="0.25">
      <c r="H93" s="25"/>
      <c r="K93" s="25"/>
      <c r="N93" s="25"/>
      <c r="Q93" s="25"/>
    </row>
    <row r="94" spans="8:17" x14ac:dyDescent="0.25">
      <c r="H94" s="25"/>
      <c r="K94" s="25"/>
      <c r="N94" s="25"/>
      <c r="Q94" s="25"/>
    </row>
    <row r="95" spans="8:17" x14ac:dyDescent="0.25">
      <c r="H95" s="25"/>
      <c r="K95" s="25"/>
      <c r="N95" s="25"/>
      <c r="Q95" s="25"/>
    </row>
    <row r="96" spans="8:17" x14ac:dyDescent="0.25">
      <c r="H96" s="25"/>
      <c r="K96" s="25"/>
      <c r="N96" s="25"/>
      <c r="Q96" s="25"/>
    </row>
    <row r="97" spans="8:17" x14ac:dyDescent="0.25">
      <c r="H97" s="25"/>
      <c r="K97" s="25"/>
      <c r="N97" s="25"/>
      <c r="Q97" s="25"/>
    </row>
    <row r="98" spans="8:17" x14ac:dyDescent="0.25">
      <c r="H98" s="25"/>
      <c r="K98" s="25"/>
      <c r="N98" s="25"/>
      <c r="Q98" s="25"/>
    </row>
    <row r="99" spans="8:17" x14ac:dyDescent="0.25">
      <c r="H99" s="25"/>
      <c r="K99" s="25"/>
      <c r="N99" s="25"/>
      <c r="Q99" s="25"/>
    </row>
    <row r="100" spans="8:17" x14ac:dyDescent="0.25">
      <c r="H100" s="25"/>
      <c r="K100" s="25"/>
      <c r="N100" s="25"/>
      <c r="Q100" s="25"/>
    </row>
    <row r="101" spans="8:17" x14ac:dyDescent="0.25">
      <c r="H101" s="25"/>
      <c r="K101" s="25"/>
      <c r="N101" s="25"/>
      <c r="Q101" s="25"/>
    </row>
    <row r="102" spans="8:17" x14ac:dyDescent="0.25">
      <c r="H102" s="25"/>
      <c r="K102" s="25"/>
      <c r="N102" s="25"/>
      <c r="Q102" s="25"/>
    </row>
    <row r="103" spans="8:17" x14ac:dyDescent="0.25">
      <c r="H103" s="25"/>
      <c r="K103" s="25"/>
      <c r="N103" s="25"/>
      <c r="Q103" s="25"/>
    </row>
    <row r="104" spans="8:17" x14ac:dyDescent="0.25">
      <c r="H104" s="25"/>
      <c r="K104" s="25"/>
      <c r="N104" s="25"/>
      <c r="Q104" s="25"/>
    </row>
    <row r="105" spans="8:17" x14ac:dyDescent="0.25">
      <c r="H105" s="25"/>
      <c r="K105" s="25"/>
      <c r="N105" s="25"/>
      <c r="Q105" s="25"/>
    </row>
    <row r="106" spans="8:17" x14ac:dyDescent="0.25">
      <c r="H106" s="25"/>
      <c r="K106" s="25"/>
      <c r="N106" s="25"/>
      <c r="Q106" s="25"/>
    </row>
    <row r="107" spans="8:17" x14ac:dyDescent="0.25">
      <c r="H107" s="25"/>
      <c r="K107" s="25"/>
      <c r="N107" s="25"/>
      <c r="Q107" s="25"/>
    </row>
    <row r="108" spans="8:17" x14ac:dyDescent="0.25">
      <c r="H108" s="25"/>
      <c r="K108" s="25"/>
      <c r="N108" s="25"/>
      <c r="Q108" s="25"/>
    </row>
    <row r="109" spans="8:17" x14ac:dyDescent="0.25">
      <c r="H109" s="25"/>
      <c r="K109" s="25"/>
      <c r="N109" s="25"/>
      <c r="Q109" s="25"/>
    </row>
    <row r="110" spans="8:17" x14ac:dyDescent="0.25">
      <c r="H110" s="25"/>
      <c r="K110" s="25"/>
      <c r="N110" s="25"/>
      <c r="Q110" s="25"/>
    </row>
    <row r="111" spans="8:17" x14ac:dyDescent="0.25">
      <c r="I111" s="25"/>
      <c r="J111" s="25"/>
      <c r="O111" s="32"/>
    </row>
  </sheetData>
  <sheetProtection algorithmName="SHA-512" hashValue="8YntB0rJnowFAD728EcvA/b75HcKPVCqJDiZMQ5x8aPsCM4c+okUx1b7EoKtyV+LyA+y93AqVeqPcMUU9kp7MQ==" saltValue="OM2reYPej5HMkL9nXg4gzQ==" spinCount="100000" sheet="1" objects="1" scenarios="1" selectLockedCells="1"/>
  <mergeCells count="45">
    <mergeCell ref="B12:B15"/>
    <mergeCell ref="S12:S15"/>
    <mergeCell ref="A6:A7"/>
    <mergeCell ref="B6:B7"/>
    <mergeCell ref="C6:C7"/>
    <mergeCell ref="D6:F6"/>
    <mergeCell ref="A8:A23"/>
    <mergeCell ref="B8:B11"/>
    <mergeCell ref="S8:S11"/>
    <mergeCell ref="B16:B19"/>
    <mergeCell ref="S16:S19"/>
    <mergeCell ref="B20:B23"/>
    <mergeCell ref="G6:I6"/>
    <mergeCell ref="J6:L6"/>
    <mergeCell ref="M6:O6"/>
    <mergeCell ref="P6:R6"/>
    <mergeCell ref="B28:B31"/>
    <mergeCell ref="S28:S31"/>
    <mergeCell ref="S20:S23"/>
    <mergeCell ref="A24:A39"/>
    <mergeCell ref="B24:B27"/>
    <mergeCell ref="S24:S27"/>
    <mergeCell ref="B32:B35"/>
    <mergeCell ref="S32:S35"/>
    <mergeCell ref="B36:B39"/>
    <mergeCell ref="S36:S39"/>
    <mergeCell ref="B52:B55"/>
    <mergeCell ref="S52:S55"/>
    <mergeCell ref="B44:B47"/>
    <mergeCell ref="S44:S47"/>
    <mergeCell ref="A40:A55"/>
    <mergeCell ref="B40:B43"/>
    <mergeCell ref="S40:S43"/>
    <mergeCell ref="B48:B51"/>
    <mergeCell ref="S48:S51"/>
    <mergeCell ref="S6:S7"/>
    <mergeCell ref="A1:S1"/>
    <mergeCell ref="B2:C2"/>
    <mergeCell ref="B3:C3"/>
    <mergeCell ref="B4:C4"/>
    <mergeCell ref="B5:C5"/>
    <mergeCell ref="D2:H2"/>
    <mergeCell ref="D3:H3"/>
    <mergeCell ref="D4:H4"/>
    <mergeCell ref="D5:H5"/>
  </mergeCells>
  <conditionalFormatting sqref="D8">
    <cfRule type="containsText" dxfId="688" priority="341" operator="containsText" text="Champ_1">
      <formula>NOT(ISERROR(SEARCH("Champ_1",D8)))</formula>
    </cfRule>
    <cfRule type="containsText" dxfId="687" priority="342" operator="containsText" text="Champ_2">
      <formula>NOT(ISERROR(SEARCH("Champ_2",D8)))</formula>
    </cfRule>
    <cfRule type="containsText" dxfId="686" priority="343" operator="containsText" text="Champ_3">
      <formula>NOT(ISERROR(SEARCH("Champ_3",D8)))</formula>
    </cfRule>
    <cfRule type="containsText" dxfId="685" priority="344" operator="containsText" text="Champ_4">
      <formula>NOT(ISERROR(SEARCH("Champ_4",D8)))</formula>
    </cfRule>
  </conditionalFormatting>
  <conditionalFormatting sqref="E8:E39 H8:H39 Q8:Q39 K8:K39 N8:N39">
    <cfRule type="expression" dxfId="684" priority="334">
      <formula>D8="Champ_1"</formula>
    </cfRule>
    <cfRule type="expression" dxfId="683" priority="336">
      <formula>D8="Champ_2"</formula>
    </cfRule>
    <cfRule type="expression" dxfId="682" priority="338">
      <formula>D8="Champ_3"</formula>
    </cfRule>
    <cfRule type="expression" dxfId="681" priority="340">
      <formula>D8="Champ_4"</formula>
    </cfRule>
  </conditionalFormatting>
  <conditionalFormatting sqref="F8:F39 I8:I39 L8:L39 O8:O39 R8:R39">
    <cfRule type="containsBlanks" dxfId="680" priority="326">
      <formula>LEN(TRIM(F8))=0</formula>
    </cfRule>
    <cfRule type="expression" dxfId="679" priority="333">
      <formula>D8="Champ_1"</formula>
    </cfRule>
    <cfRule type="expression" dxfId="678" priority="335">
      <formula>D8="Champ_2"</formula>
    </cfRule>
    <cfRule type="expression" dxfId="677" priority="337">
      <formula>D8="Champ_3"</formula>
    </cfRule>
    <cfRule type="expression" dxfId="676" priority="339">
      <formula>D8="Champ_4"</formula>
    </cfRule>
  </conditionalFormatting>
  <conditionalFormatting sqref="S8:S11">
    <cfRule type="containsText" priority="330" stopIfTrue="1" operator="containsText" text="Attente">
      <formula>NOT(ISERROR(SEARCH("Attente",S8)))</formula>
    </cfRule>
    <cfRule type="cellIs" dxfId="675" priority="331" operator="lessThan">
      <formula>108</formula>
    </cfRule>
    <cfRule type="cellIs" dxfId="674" priority="332" operator="greaterThanOrEqual">
      <formula>108</formula>
    </cfRule>
  </conditionalFormatting>
  <conditionalFormatting sqref="S24:S27">
    <cfRule type="containsText" priority="327" stopIfTrue="1" operator="containsText" text="Attente">
      <formula>NOT(ISERROR(SEARCH("Attente",S24)))</formula>
    </cfRule>
    <cfRule type="cellIs" dxfId="673" priority="328" operator="lessThan">
      <formula>108</formula>
    </cfRule>
    <cfRule type="cellIs" dxfId="672" priority="329" operator="greaterThanOrEqual">
      <formula>108</formula>
    </cfRule>
  </conditionalFormatting>
  <conditionalFormatting sqref="D9:D11 D24:D27">
    <cfRule type="containsText" dxfId="671" priority="322" operator="containsText" text="Champ_1">
      <formula>NOT(ISERROR(SEARCH("Champ_1",D9)))</formula>
    </cfRule>
    <cfRule type="containsText" dxfId="670" priority="323" operator="containsText" text="Champ_2">
      <formula>NOT(ISERROR(SEARCH("Champ_2",D9)))</formula>
    </cfRule>
    <cfRule type="containsText" dxfId="669" priority="324" operator="containsText" text="Champ_3">
      <formula>NOT(ISERROR(SEARCH("Champ_3",D9)))</formula>
    </cfRule>
    <cfRule type="containsText" dxfId="668" priority="325" operator="containsText" text="Champ_4">
      <formula>NOT(ISERROR(SEARCH("Champ_4",D9)))</formula>
    </cfRule>
  </conditionalFormatting>
  <conditionalFormatting sqref="G8:G11 G24:G27">
    <cfRule type="containsText" dxfId="667" priority="318" operator="containsText" text="Champ_1">
      <formula>NOT(ISERROR(SEARCH("Champ_1",G8)))</formula>
    </cfRule>
    <cfRule type="containsText" dxfId="666" priority="319" operator="containsText" text="Champ_2">
      <formula>NOT(ISERROR(SEARCH("Champ_2",G8)))</formula>
    </cfRule>
    <cfRule type="containsText" dxfId="665" priority="320" operator="containsText" text="Champ_3">
      <formula>NOT(ISERROR(SEARCH("Champ_3",G8)))</formula>
    </cfRule>
    <cfRule type="containsText" dxfId="664" priority="321" operator="containsText" text="Champ_4">
      <formula>NOT(ISERROR(SEARCH("Champ_4",G8)))</formula>
    </cfRule>
  </conditionalFormatting>
  <conditionalFormatting sqref="J8:J11 J24:J27">
    <cfRule type="containsText" dxfId="663" priority="314" operator="containsText" text="Champ_1">
      <formula>NOT(ISERROR(SEARCH("Champ_1",J8)))</formula>
    </cfRule>
    <cfRule type="containsText" dxfId="662" priority="315" operator="containsText" text="Champ_2">
      <formula>NOT(ISERROR(SEARCH("Champ_2",J8)))</formula>
    </cfRule>
    <cfRule type="containsText" dxfId="661" priority="316" operator="containsText" text="Champ_3">
      <formula>NOT(ISERROR(SEARCH("Champ_3",J8)))</formula>
    </cfRule>
    <cfRule type="containsText" dxfId="660" priority="317" operator="containsText" text="Champ_4">
      <formula>NOT(ISERROR(SEARCH("Champ_4",J8)))</formula>
    </cfRule>
  </conditionalFormatting>
  <conditionalFormatting sqref="M8:M11 M24:M27">
    <cfRule type="containsText" dxfId="659" priority="310" operator="containsText" text="Champ_1">
      <formula>NOT(ISERROR(SEARCH("Champ_1",M8)))</formula>
    </cfRule>
    <cfRule type="containsText" dxfId="658" priority="311" operator="containsText" text="Champ_2">
      <formula>NOT(ISERROR(SEARCH("Champ_2",M8)))</formula>
    </cfRule>
    <cfRule type="containsText" dxfId="657" priority="312" operator="containsText" text="Champ_3">
      <formula>NOT(ISERROR(SEARCH("Champ_3",M8)))</formula>
    </cfRule>
    <cfRule type="containsText" dxfId="656" priority="313" operator="containsText" text="Champ_4">
      <formula>NOT(ISERROR(SEARCH("Champ_4",M8)))</formula>
    </cfRule>
  </conditionalFormatting>
  <conditionalFormatting sqref="P8:P11 P24:P27">
    <cfRule type="containsText" dxfId="655" priority="306" operator="containsText" text="Champ_1">
      <formula>NOT(ISERROR(SEARCH("Champ_1",P8)))</formula>
    </cfRule>
    <cfRule type="containsText" dxfId="654" priority="307" operator="containsText" text="Champ_2">
      <formula>NOT(ISERROR(SEARCH("Champ_2",P8)))</formula>
    </cfRule>
    <cfRule type="containsText" dxfId="653" priority="308" operator="containsText" text="Champ_3">
      <formula>NOT(ISERROR(SEARCH("Champ_3",P8)))</formula>
    </cfRule>
    <cfRule type="containsText" dxfId="652" priority="309" operator="containsText" text="Champ_4">
      <formula>NOT(ISERROR(SEARCH("Champ_4",P8)))</formula>
    </cfRule>
  </conditionalFormatting>
  <conditionalFormatting sqref="D12">
    <cfRule type="containsText" dxfId="651" priority="283" operator="containsText" text="Champ_1">
      <formula>NOT(ISERROR(SEARCH("Champ_1",D12)))</formula>
    </cfRule>
    <cfRule type="containsText" dxfId="650" priority="284" operator="containsText" text="Champ_2">
      <formula>NOT(ISERROR(SEARCH("Champ_2",D12)))</formula>
    </cfRule>
    <cfRule type="containsText" dxfId="649" priority="285" operator="containsText" text="Champ_3">
      <formula>NOT(ISERROR(SEARCH("Champ_3",D12)))</formula>
    </cfRule>
    <cfRule type="containsText" dxfId="648" priority="286" operator="containsText" text="Champ_4">
      <formula>NOT(ISERROR(SEARCH("Champ_4",D12)))</formula>
    </cfRule>
  </conditionalFormatting>
  <conditionalFormatting sqref="S12:S15">
    <cfRule type="containsText" priority="280" stopIfTrue="1" operator="containsText" text="Attente">
      <formula>NOT(ISERROR(SEARCH("Attente",S12)))</formula>
    </cfRule>
    <cfRule type="cellIs" dxfId="647" priority="281" operator="lessThan">
      <formula>108</formula>
    </cfRule>
    <cfRule type="cellIs" dxfId="646" priority="282" operator="greaterThanOrEqual">
      <formula>108</formula>
    </cfRule>
  </conditionalFormatting>
  <conditionalFormatting sqref="D13:D15">
    <cfRule type="containsText" dxfId="645" priority="276" operator="containsText" text="Champ_1">
      <formula>NOT(ISERROR(SEARCH("Champ_1",D13)))</formula>
    </cfRule>
    <cfRule type="containsText" dxfId="644" priority="277" operator="containsText" text="Champ_2">
      <formula>NOT(ISERROR(SEARCH("Champ_2",D13)))</formula>
    </cfRule>
    <cfRule type="containsText" dxfId="643" priority="278" operator="containsText" text="Champ_3">
      <formula>NOT(ISERROR(SEARCH("Champ_3",D13)))</formula>
    </cfRule>
    <cfRule type="containsText" dxfId="642" priority="279" operator="containsText" text="Champ_4">
      <formula>NOT(ISERROR(SEARCH("Champ_4",D13)))</formula>
    </cfRule>
  </conditionalFormatting>
  <conditionalFormatting sqref="G12:G15">
    <cfRule type="containsText" dxfId="641" priority="272" operator="containsText" text="Champ_1">
      <formula>NOT(ISERROR(SEARCH("Champ_1",G12)))</formula>
    </cfRule>
    <cfRule type="containsText" dxfId="640" priority="273" operator="containsText" text="Champ_2">
      <formula>NOT(ISERROR(SEARCH("Champ_2",G12)))</formula>
    </cfRule>
    <cfRule type="containsText" dxfId="639" priority="274" operator="containsText" text="Champ_3">
      <formula>NOT(ISERROR(SEARCH("Champ_3",G12)))</formula>
    </cfRule>
    <cfRule type="containsText" dxfId="638" priority="275" operator="containsText" text="Champ_4">
      <formula>NOT(ISERROR(SEARCH("Champ_4",G12)))</formula>
    </cfRule>
  </conditionalFormatting>
  <conditionalFormatting sqref="J12:J15">
    <cfRule type="containsText" dxfId="637" priority="268" operator="containsText" text="Champ_1">
      <formula>NOT(ISERROR(SEARCH("Champ_1",J12)))</formula>
    </cfRule>
    <cfRule type="containsText" dxfId="636" priority="269" operator="containsText" text="Champ_2">
      <formula>NOT(ISERROR(SEARCH("Champ_2",J12)))</formula>
    </cfRule>
    <cfRule type="containsText" dxfId="635" priority="270" operator="containsText" text="Champ_3">
      <formula>NOT(ISERROR(SEARCH("Champ_3",J12)))</formula>
    </cfRule>
    <cfRule type="containsText" dxfId="634" priority="271" operator="containsText" text="Champ_4">
      <formula>NOT(ISERROR(SEARCH("Champ_4",J12)))</formula>
    </cfRule>
  </conditionalFormatting>
  <conditionalFormatting sqref="M12:M15">
    <cfRule type="containsText" dxfId="633" priority="264" operator="containsText" text="Champ_1">
      <formula>NOT(ISERROR(SEARCH("Champ_1",M12)))</formula>
    </cfRule>
    <cfRule type="containsText" dxfId="632" priority="265" operator="containsText" text="Champ_2">
      <formula>NOT(ISERROR(SEARCH("Champ_2",M12)))</formula>
    </cfRule>
    <cfRule type="containsText" dxfId="631" priority="266" operator="containsText" text="Champ_3">
      <formula>NOT(ISERROR(SEARCH("Champ_3",M12)))</formula>
    </cfRule>
    <cfRule type="containsText" dxfId="630" priority="267" operator="containsText" text="Champ_4">
      <formula>NOT(ISERROR(SEARCH("Champ_4",M12)))</formula>
    </cfRule>
  </conditionalFormatting>
  <conditionalFormatting sqref="P12:P15">
    <cfRule type="containsText" dxfId="629" priority="260" operator="containsText" text="Champ_1">
      <formula>NOT(ISERROR(SEARCH("Champ_1",P12)))</formula>
    </cfRule>
    <cfRule type="containsText" dxfId="628" priority="261" operator="containsText" text="Champ_2">
      <formula>NOT(ISERROR(SEARCH("Champ_2",P12)))</formula>
    </cfRule>
    <cfRule type="containsText" dxfId="627" priority="262" operator="containsText" text="Champ_3">
      <formula>NOT(ISERROR(SEARCH("Champ_3",P12)))</formula>
    </cfRule>
    <cfRule type="containsText" dxfId="626" priority="263" operator="containsText" text="Champ_4">
      <formula>NOT(ISERROR(SEARCH("Champ_4",P12)))</formula>
    </cfRule>
  </conditionalFormatting>
  <conditionalFormatting sqref="D16">
    <cfRule type="containsText" dxfId="625" priority="256" operator="containsText" text="Champ_1">
      <formula>NOT(ISERROR(SEARCH("Champ_1",D16)))</formula>
    </cfRule>
    <cfRule type="containsText" dxfId="624" priority="257" operator="containsText" text="Champ_2">
      <formula>NOT(ISERROR(SEARCH("Champ_2",D16)))</formula>
    </cfRule>
    <cfRule type="containsText" dxfId="623" priority="258" operator="containsText" text="Champ_3">
      <formula>NOT(ISERROR(SEARCH("Champ_3",D16)))</formula>
    </cfRule>
    <cfRule type="containsText" dxfId="622" priority="259" operator="containsText" text="Champ_4">
      <formula>NOT(ISERROR(SEARCH("Champ_4",D16)))</formula>
    </cfRule>
  </conditionalFormatting>
  <conditionalFormatting sqref="S16:S19">
    <cfRule type="containsText" priority="253" stopIfTrue="1" operator="containsText" text="Attente">
      <formula>NOT(ISERROR(SEARCH("Attente",S16)))</formula>
    </cfRule>
    <cfRule type="cellIs" dxfId="621" priority="254" operator="lessThan">
      <formula>108</formula>
    </cfRule>
    <cfRule type="cellIs" dxfId="620" priority="255" operator="greaterThanOrEqual">
      <formula>108</formula>
    </cfRule>
  </conditionalFormatting>
  <conditionalFormatting sqref="D17:D19">
    <cfRule type="containsText" dxfId="619" priority="249" operator="containsText" text="Champ_1">
      <formula>NOT(ISERROR(SEARCH("Champ_1",D17)))</formula>
    </cfRule>
    <cfRule type="containsText" dxfId="618" priority="250" operator="containsText" text="Champ_2">
      <formula>NOT(ISERROR(SEARCH("Champ_2",D17)))</formula>
    </cfRule>
    <cfRule type="containsText" dxfId="617" priority="251" operator="containsText" text="Champ_3">
      <formula>NOT(ISERROR(SEARCH("Champ_3",D17)))</formula>
    </cfRule>
    <cfRule type="containsText" dxfId="616" priority="252" operator="containsText" text="Champ_4">
      <formula>NOT(ISERROR(SEARCH("Champ_4",D17)))</formula>
    </cfRule>
  </conditionalFormatting>
  <conditionalFormatting sqref="G16:G19">
    <cfRule type="containsText" dxfId="615" priority="245" operator="containsText" text="Champ_1">
      <formula>NOT(ISERROR(SEARCH("Champ_1",G16)))</formula>
    </cfRule>
    <cfRule type="containsText" dxfId="614" priority="246" operator="containsText" text="Champ_2">
      <formula>NOT(ISERROR(SEARCH("Champ_2",G16)))</formula>
    </cfRule>
    <cfRule type="containsText" dxfId="613" priority="247" operator="containsText" text="Champ_3">
      <formula>NOT(ISERROR(SEARCH("Champ_3",G16)))</formula>
    </cfRule>
    <cfRule type="containsText" dxfId="612" priority="248" operator="containsText" text="Champ_4">
      <formula>NOT(ISERROR(SEARCH("Champ_4",G16)))</formula>
    </cfRule>
  </conditionalFormatting>
  <conditionalFormatting sqref="J16:J19">
    <cfRule type="containsText" dxfId="611" priority="241" operator="containsText" text="Champ_1">
      <formula>NOT(ISERROR(SEARCH("Champ_1",J16)))</formula>
    </cfRule>
    <cfRule type="containsText" dxfId="610" priority="242" operator="containsText" text="Champ_2">
      <formula>NOT(ISERROR(SEARCH("Champ_2",J16)))</formula>
    </cfRule>
    <cfRule type="containsText" dxfId="609" priority="243" operator="containsText" text="Champ_3">
      <formula>NOT(ISERROR(SEARCH("Champ_3",J16)))</formula>
    </cfRule>
    <cfRule type="containsText" dxfId="608" priority="244" operator="containsText" text="Champ_4">
      <formula>NOT(ISERROR(SEARCH("Champ_4",J16)))</formula>
    </cfRule>
  </conditionalFormatting>
  <conditionalFormatting sqref="M16:M19">
    <cfRule type="containsText" dxfId="607" priority="237" operator="containsText" text="Champ_1">
      <formula>NOT(ISERROR(SEARCH("Champ_1",M16)))</formula>
    </cfRule>
    <cfRule type="containsText" dxfId="606" priority="238" operator="containsText" text="Champ_2">
      <formula>NOT(ISERROR(SEARCH("Champ_2",M16)))</formula>
    </cfRule>
    <cfRule type="containsText" dxfId="605" priority="239" operator="containsText" text="Champ_3">
      <formula>NOT(ISERROR(SEARCH("Champ_3",M16)))</formula>
    </cfRule>
    <cfRule type="containsText" dxfId="604" priority="240" operator="containsText" text="Champ_4">
      <formula>NOT(ISERROR(SEARCH("Champ_4",M16)))</formula>
    </cfRule>
  </conditionalFormatting>
  <conditionalFormatting sqref="P16:P19">
    <cfRule type="containsText" dxfId="603" priority="233" operator="containsText" text="Champ_1">
      <formula>NOT(ISERROR(SEARCH("Champ_1",P16)))</formula>
    </cfRule>
    <cfRule type="containsText" dxfId="602" priority="234" operator="containsText" text="Champ_2">
      <formula>NOT(ISERROR(SEARCH("Champ_2",P16)))</formula>
    </cfRule>
    <cfRule type="containsText" dxfId="601" priority="235" operator="containsText" text="Champ_3">
      <formula>NOT(ISERROR(SEARCH("Champ_3",P16)))</formula>
    </cfRule>
    <cfRule type="containsText" dxfId="600" priority="236" operator="containsText" text="Champ_4">
      <formula>NOT(ISERROR(SEARCH("Champ_4",P16)))</formula>
    </cfRule>
  </conditionalFormatting>
  <conditionalFormatting sqref="D20">
    <cfRule type="containsText" dxfId="599" priority="229" operator="containsText" text="Champ_1">
      <formula>NOT(ISERROR(SEARCH("Champ_1",D20)))</formula>
    </cfRule>
    <cfRule type="containsText" dxfId="598" priority="230" operator="containsText" text="Champ_2">
      <formula>NOT(ISERROR(SEARCH("Champ_2",D20)))</formula>
    </cfRule>
    <cfRule type="containsText" dxfId="597" priority="231" operator="containsText" text="Champ_3">
      <formula>NOT(ISERROR(SEARCH("Champ_3",D20)))</formula>
    </cfRule>
    <cfRule type="containsText" dxfId="596" priority="232" operator="containsText" text="Champ_4">
      <formula>NOT(ISERROR(SEARCH("Champ_4",D20)))</formula>
    </cfRule>
  </conditionalFormatting>
  <conditionalFormatting sqref="S20:S23">
    <cfRule type="containsText" priority="226" stopIfTrue="1" operator="containsText" text="Attente">
      <formula>NOT(ISERROR(SEARCH("Attente",S20)))</formula>
    </cfRule>
    <cfRule type="cellIs" dxfId="595" priority="227" operator="lessThan">
      <formula>108</formula>
    </cfRule>
    <cfRule type="cellIs" dxfId="594" priority="228" operator="greaterThanOrEqual">
      <formula>108</formula>
    </cfRule>
  </conditionalFormatting>
  <conditionalFormatting sqref="D21:D23">
    <cfRule type="containsText" dxfId="593" priority="222" operator="containsText" text="Champ_1">
      <formula>NOT(ISERROR(SEARCH("Champ_1",D21)))</formula>
    </cfRule>
    <cfRule type="containsText" dxfId="592" priority="223" operator="containsText" text="Champ_2">
      <formula>NOT(ISERROR(SEARCH("Champ_2",D21)))</formula>
    </cfRule>
    <cfRule type="containsText" dxfId="591" priority="224" operator="containsText" text="Champ_3">
      <formula>NOT(ISERROR(SEARCH("Champ_3",D21)))</formula>
    </cfRule>
    <cfRule type="containsText" dxfId="590" priority="225" operator="containsText" text="Champ_4">
      <formula>NOT(ISERROR(SEARCH("Champ_4",D21)))</formula>
    </cfRule>
  </conditionalFormatting>
  <conditionalFormatting sqref="G20:G23">
    <cfRule type="containsText" dxfId="589" priority="218" operator="containsText" text="Champ_1">
      <formula>NOT(ISERROR(SEARCH("Champ_1",G20)))</formula>
    </cfRule>
    <cfRule type="containsText" dxfId="588" priority="219" operator="containsText" text="Champ_2">
      <formula>NOT(ISERROR(SEARCH("Champ_2",G20)))</formula>
    </cfRule>
    <cfRule type="containsText" dxfId="587" priority="220" operator="containsText" text="Champ_3">
      <formula>NOT(ISERROR(SEARCH("Champ_3",G20)))</formula>
    </cfRule>
    <cfRule type="containsText" dxfId="586" priority="221" operator="containsText" text="Champ_4">
      <formula>NOT(ISERROR(SEARCH("Champ_4",G20)))</formula>
    </cfRule>
  </conditionalFormatting>
  <conditionalFormatting sqref="J20:J23">
    <cfRule type="containsText" dxfId="585" priority="214" operator="containsText" text="Champ_1">
      <formula>NOT(ISERROR(SEARCH("Champ_1",J20)))</formula>
    </cfRule>
    <cfRule type="containsText" dxfId="584" priority="215" operator="containsText" text="Champ_2">
      <formula>NOT(ISERROR(SEARCH("Champ_2",J20)))</formula>
    </cfRule>
    <cfRule type="containsText" dxfId="583" priority="216" operator="containsText" text="Champ_3">
      <formula>NOT(ISERROR(SEARCH("Champ_3",J20)))</formula>
    </cfRule>
    <cfRule type="containsText" dxfId="582" priority="217" operator="containsText" text="Champ_4">
      <formula>NOT(ISERROR(SEARCH("Champ_4",J20)))</formula>
    </cfRule>
  </conditionalFormatting>
  <conditionalFormatting sqref="M20:M23">
    <cfRule type="containsText" dxfId="581" priority="210" operator="containsText" text="Champ_1">
      <formula>NOT(ISERROR(SEARCH("Champ_1",M20)))</formula>
    </cfRule>
    <cfRule type="containsText" dxfId="580" priority="211" operator="containsText" text="Champ_2">
      <formula>NOT(ISERROR(SEARCH("Champ_2",M20)))</formula>
    </cfRule>
    <cfRule type="containsText" dxfId="579" priority="212" operator="containsText" text="Champ_3">
      <formula>NOT(ISERROR(SEARCH("Champ_3",M20)))</formula>
    </cfRule>
    <cfRule type="containsText" dxfId="578" priority="213" operator="containsText" text="Champ_4">
      <formula>NOT(ISERROR(SEARCH("Champ_4",M20)))</formula>
    </cfRule>
  </conditionalFormatting>
  <conditionalFormatting sqref="P20:P23">
    <cfRule type="containsText" dxfId="577" priority="206" operator="containsText" text="Champ_1">
      <formula>NOT(ISERROR(SEARCH("Champ_1",P20)))</formula>
    </cfRule>
    <cfRule type="containsText" dxfId="576" priority="207" operator="containsText" text="Champ_2">
      <formula>NOT(ISERROR(SEARCH("Champ_2",P20)))</formula>
    </cfRule>
    <cfRule type="containsText" dxfId="575" priority="208" operator="containsText" text="Champ_3">
      <formula>NOT(ISERROR(SEARCH("Champ_3",P20)))</formula>
    </cfRule>
    <cfRule type="containsText" dxfId="574" priority="209" operator="containsText" text="Champ_4">
      <formula>NOT(ISERROR(SEARCH("Champ_4",P20)))</formula>
    </cfRule>
  </conditionalFormatting>
  <conditionalFormatting sqref="S28:S31">
    <cfRule type="containsText" priority="203" stopIfTrue="1" operator="containsText" text="Attente">
      <formula>NOT(ISERROR(SEARCH("Attente",S28)))</formula>
    </cfRule>
    <cfRule type="cellIs" dxfId="573" priority="204" operator="lessThan">
      <formula>108</formula>
    </cfRule>
    <cfRule type="cellIs" dxfId="572" priority="205" operator="greaterThanOrEqual">
      <formula>108</formula>
    </cfRule>
  </conditionalFormatting>
  <conditionalFormatting sqref="D28:D31">
    <cfRule type="containsText" dxfId="571" priority="199" operator="containsText" text="Champ_1">
      <formula>NOT(ISERROR(SEARCH("Champ_1",D28)))</formula>
    </cfRule>
    <cfRule type="containsText" dxfId="570" priority="200" operator="containsText" text="Champ_2">
      <formula>NOT(ISERROR(SEARCH("Champ_2",D28)))</formula>
    </cfRule>
    <cfRule type="containsText" dxfId="569" priority="201" operator="containsText" text="Champ_3">
      <formula>NOT(ISERROR(SEARCH("Champ_3",D28)))</formula>
    </cfRule>
    <cfRule type="containsText" dxfId="568" priority="202" operator="containsText" text="Champ_4">
      <formula>NOT(ISERROR(SEARCH("Champ_4",D28)))</formula>
    </cfRule>
  </conditionalFormatting>
  <conditionalFormatting sqref="G28:G31">
    <cfRule type="containsText" dxfId="567" priority="195" operator="containsText" text="Champ_1">
      <formula>NOT(ISERROR(SEARCH("Champ_1",G28)))</formula>
    </cfRule>
    <cfRule type="containsText" dxfId="566" priority="196" operator="containsText" text="Champ_2">
      <formula>NOT(ISERROR(SEARCH("Champ_2",G28)))</formula>
    </cfRule>
    <cfRule type="containsText" dxfId="565" priority="197" operator="containsText" text="Champ_3">
      <formula>NOT(ISERROR(SEARCH("Champ_3",G28)))</formula>
    </cfRule>
    <cfRule type="containsText" dxfId="564" priority="198" operator="containsText" text="Champ_4">
      <formula>NOT(ISERROR(SEARCH("Champ_4",G28)))</formula>
    </cfRule>
  </conditionalFormatting>
  <conditionalFormatting sqref="J28:J31">
    <cfRule type="containsText" dxfId="563" priority="191" operator="containsText" text="Champ_1">
      <formula>NOT(ISERROR(SEARCH("Champ_1",J28)))</formula>
    </cfRule>
    <cfRule type="containsText" dxfId="562" priority="192" operator="containsText" text="Champ_2">
      <formula>NOT(ISERROR(SEARCH("Champ_2",J28)))</formula>
    </cfRule>
    <cfRule type="containsText" dxfId="561" priority="193" operator="containsText" text="Champ_3">
      <formula>NOT(ISERROR(SEARCH("Champ_3",J28)))</formula>
    </cfRule>
    <cfRule type="containsText" dxfId="560" priority="194" operator="containsText" text="Champ_4">
      <formula>NOT(ISERROR(SEARCH("Champ_4",J28)))</formula>
    </cfRule>
  </conditionalFormatting>
  <conditionalFormatting sqref="M28:M31">
    <cfRule type="containsText" dxfId="559" priority="187" operator="containsText" text="Champ_1">
      <formula>NOT(ISERROR(SEARCH("Champ_1",M28)))</formula>
    </cfRule>
    <cfRule type="containsText" dxfId="558" priority="188" operator="containsText" text="Champ_2">
      <formula>NOT(ISERROR(SEARCH("Champ_2",M28)))</formula>
    </cfRule>
    <cfRule type="containsText" dxfId="557" priority="189" operator="containsText" text="Champ_3">
      <formula>NOT(ISERROR(SEARCH("Champ_3",M28)))</formula>
    </cfRule>
    <cfRule type="containsText" dxfId="556" priority="190" operator="containsText" text="Champ_4">
      <formula>NOT(ISERROR(SEARCH("Champ_4",M28)))</formula>
    </cfRule>
  </conditionalFormatting>
  <conditionalFormatting sqref="P28:P31">
    <cfRule type="containsText" dxfId="555" priority="183" operator="containsText" text="Champ_1">
      <formula>NOT(ISERROR(SEARCH("Champ_1",P28)))</formula>
    </cfRule>
    <cfRule type="containsText" dxfId="554" priority="184" operator="containsText" text="Champ_2">
      <formula>NOT(ISERROR(SEARCH("Champ_2",P28)))</formula>
    </cfRule>
    <cfRule type="containsText" dxfId="553" priority="185" operator="containsText" text="Champ_3">
      <formula>NOT(ISERROR(SEARCH("Champ_3",P28)))</formula>
    </cfRule>
    <cfRule type="containsText" dxfId="552" priority="186" operator="containsText" text="Champ_4">
      <formula>NOT(ISERROR(SEARCH("Champ_4",P28)))</formula>
    </cfRule>
  </conditionalFormatting>
  <conditionalFormatting sqref="S32:S35">
    <cfRule type="containsText" priority="180" stopIfTrue="1" operator="containsText" text="Attente">
      <formula>NOT(ISERROR(SEARCH("Attente",S32)))</formula>
    </cfRule>
    <cfRule type="cellIs" dxfId="551" priority="181" operator="lessThan">
      <formula>108</formula>
    </cfRule>
    <cfRule type="cellIs" dxfId="550" priority="182" operator="greaterThanOrEqual">
      <formula>108</formula>
    </cfRule>
  </conditionalFormatting>
  <conditionalFormatting sqref="D32:D35">
    <cfRule type="containsText" dxfId="549" priority="176" operator="containsText" text="Champ_1">
      <formula>NOT(ISERROR(SEARCH("Champ_1",D32)))</formula>
    </cfRule>
    <cfRule type="containsText" dxfId="548" priority="177" operator="containsText" text="Champ_2">
      <formula>NOT(ISERROR(SEARCH("Champ_2",D32)))</formula>
    </cfRule>
    <cfRule type="containsText" dxfId="547" priority="178" operator="containsText" text="Champ_3">
      <formula>NOT(ISERROR(SEARCH("Champ_3",D32)))</formula>
    </cfRule>
    <cfRule type="containsText" dxfId="546" priority="179" operator="containsText" text="Champ_4">
      <formula>NOT(ISERROR(SEARCH("Champ_4",D32)))</formula>
    </cfRule>
  </conditionalFormatting>
  <conditionalFormatting sqref="G32:G35">
    <cfRule type="containsText" dxfId="545" priority="172" operator="containsText" text="Champ_1">
      <formula>NOT(ISERROR(SEARCH("Champ_1",G32)))</formula>
    </cfRule>
    <cfRule type="containsText" dxfId="544" priority="173" operator="containsText" text="Champ_2">
      <formula>NOT(ISERROR(SEARCH("Champ_2",G32)))</formula>
    </cfRule>
    <cfRule type="containsText" dxfId="543" priority="174" operator="containsText" text="Champ_3">
      <formula>NOT(ISERROR(SEARCH("Champ_3",G32)))</formula>
    </cfRule>
    <cfRule type="containsText" dxfId="542" priority="175" operator="containsText" text="Champ_4">
      <formula>NOT(ISERROR(SEARCH("Champ_4",G32)))</formula>
    </cfRule>
  </conditionalFormatting>
  <conditionalFormatting sqref="J32:J35">
    <cfRule type="containsText" dxfId="541" priority="168" operator="containsText" text="Champ_1">
      <formula>NOT(ISERROR(SEARCH("Champ_1",J32)))</formula>
    </cfRule>
    <cfRule type="containsText" dxfId="540" priority="169" operator="containsText" text="Champ_2">
      <formula>NOT(ISERROR(SEARCH("Champ_2",J32)))</formula>
    </cfRule>
    <cfRule type="containsText" dxfId="539" priority="170" operator="containsText" text="Champ_3">
      <formula>NOT(ISERROR(SEARCH("Champ_3",J32)))</formula>
    </cfRule>
    <cfRule type="containsText" dxfId="538" priority="171" operator="containsText" text="Champ_4">
      <formula>NOT(ISERROR(SEARCH("Champ_4",J32)))</formula>
    </cfRule>
  </conditionalFormatting>
  <conditionalFormatting sqref="M32:M35">
    <cfRule type="containsText" dxfId="537" priority="164" operator="containsText" text="Champ_1">
      <formula>NOT(ISERROR(SEARCH("Champ_1",M32)))</formula>
    </cfRule>
    <cfRule type="containsText" dxfId="536" priority="165" operator="containsText" text="Champ_2">
      <formula>NOT(ISERROR(SEARCH("Champ_2",M32)))</formula>
    </cfRule>
    <cfRule type="containsText" dxfId="535" priority="166" operator="containsText" text="Champ_3">
      <formula>NOT(ISERROR(SEARCH("Champ_3",M32)))</formula>
    </cfRule>
    <cfRule type="containsText" dxfId="534" priority="167" operator="containsText" text="Champ_4">
      <formula>NOT(ISERROR(SEARCH("Champ_4",M32)))</formula>
    </cfRule>
  </conditionalFormatting>
  <conditionalFormatting sqref="P32:P35">
    <cfRule type="containsText" dxfId="533" priority="160" operator="containsText" text="Champ_1">
      <formula>NOT(ISERROR(SEARCH("Champ_1",P32)))</formula>
    </cfRule>
    <cfRule type="containsText" dxfId="532" priority="161" operator="containsText" text="Champ_2">
      <formula>NOT(ISERROR(SEARCH("Champ_2",P32)))</formula>
    </cfRule>
    <cfRule type="containsText" dxfId="531" priority="162" operator="containsText" text="Champ_3">
      <formula>NOT(ISERROR(SEARCH("Champ_3",P32)))</formula>
    </cfRule>
    <cfRule type="containsText" dxfId="530" priority="163" operator="containsText" text="Champ_4">
      <formula>NOT(ISERROR(SEARCH("Champ_4",P32)))</formula>
    </cfRule>
  </conditionalFormatting>
  <conditionalFormatting sqref="S36:S39">
    <cfRule type="containsText" priority="157" stopIfTrue="1" operator="containsText" text="Attente">
      <formula>NOT(ISERROR(SEARCH("Attente",S36)))</formula>
    </cfRule>
    <cfRule type="cellIs" dxfId="529" priority="158" operator="lessThan">
      <formula>108</formula>
    </cfRule>
    <cfRule type="cellIs" dxfId="528" priority="159" operator="greaterThanOrEqual">
      <formula>108</formula>
    </cfRule>
  </conditionalFormatting>
  <conditionalFormatting sqref="D36:D39">
    <cfRule type="containsText" dxfId="527" priority="153" operator="containsText" text="Champ_1">
      <formula>NOT(ISERROR(SEARCH("Champ_1",D36)))</formula>
    </cfRule>
    <cfRule type="containsText" dxfId="526" priority="154" operator="containsText" text="Champ_2">
      <formula>NOT(ISERROR(SEARCH("Champ_2",D36)))</formula>
    </cfRule>
    <cfRule type="containsText" dxfId="525" priority="155" operator="containsText" text="Champ_3">
      <formula>NOT(ISERROR(SEARCH("Champ_3",D36)))</formula>
    </cfRule>
    <cfRule type="containsText" dxfId="524" priority="156" operator="containsText" text="Champ_4">
      <formula>NOT(ISERROR(SEARCH("Champ_4",D36)))</formula>
    </cfRule>
  </conditionalFormatting>
  <conditionalFormatting sqref="G36:G39">
    <cfRule type="containsText" dxfId="523" priority="149" operator="containsText" text="Champ_1">
      <formula>NOT(ISERROR(SEARCH("Champ_1",G36)))</formula>
    </cfRule>
    <cfRule type="containsText" dxfId="522" priority="150" operator="containsText" text="Champ_2">
      <formula>NOT(ISERROR(SEARCH("Champ_2",G36)))</formula>
    </cfRule>
    <cfRule type="containsText" dxfId="521" priority="151" operator="containsText" text="Champ_3">
      <formula>NOT(ISERROR(SEARCH("Champ_3",G36)))</formula>
    </cfRule>
    <cfRule type="containsText" dxfId="520" priority="152" operator="containsText" text="Champ_4">
      <formula>NOT(ISERROR(SEARCH("Champ_4",G36)))</formula>
    </cfRule>
  </conditionalFormatting>
  <conditionalFormatting sqref="J36:J39">
    <cfRule type="containsText" dxfId="519" priority="145" operator="containsText" text="Champ_1">
      <formula>NOT(ISERROR(SEARCH("Champ_1",J36)))</formula>
    </cfRule>
    <cfRule type="containsText" dxfId="518" priority="146" operator="containsText" text="Champ_2">
      <formula>NOT(ISERROR(SEARCH("Champ_2",J36)))</formula>
    </cfRule>
    <cfRule type="containsText" dxfId="517" priority="147" operator="containsText" text="Champ_3">
      <formula>NOT(ISERROR(SEARCH("Champ_3",J36)))</formula>
    </cfRule>
    <cfRule type="containsText" dxfId="516" priority="148" operator="containsText" text="Champ_4">
      <formula>NOT(ISERROR(SEARCH("Champ_4",J36)))</formula>
    </cfRule>
  </conditionalFormatting>
  <conditionalFormatting sqref="M36:M39">
    <cfRule type="containsText" dxfId="515" priority="141" operator="containsText" text="Champ_1">
      <formula>NOT(ISERROR(SEARCH("Champ_1",M36)))</formula>
    </cfRule>
    <cfRule type="containsText" dxfId="514" priority="142" operator="containsText" text="Champ_2">
      <formula>NOT(ISERROR(SEARCH("Champ_2",M36)))</formula>
    </cfRule>
    <cfRule type="containsText" dxfId="513" priority="143" operator="containsText" text="Champ_3">
      <formula>NOT(ISERROR(SEARCH("Champ_3",M36)))</formula>
    </cfRule>
    <cfRule type="containsText" dxfId="512" priority="144" operator="containsText" text="Champ_4">
      <formula>NOT(ISERROR(SEARCH("Champ_4",M36)))</formula>
    </cfRule>
  </conditionalFormatting>
  <conditionalFormatting sqref="P36:P39">
    <cfRule type="containsText" dxfId="511" priority="137" operator="containsText" text="Champ_1">
      <formula>NOT(ISERROR(SEARCH("Champ_1",P36)))</formula>
    </cfRule>
    <cfRule type="containsText" dxfId="510" priority="138" operator="containsText" text="Champ_2">
      <formula>NOT(ISERROR(SEARCH("Champ_2",P36)))</formula>
    </cfRule>
    <cfRule type="containsText" dxfId="509" priority="139" operator="containsText" text="Champ_3">
      <formula>NOT(ISERROR(SEARCH("Champ_3",P36)))</formula>
    </cfRule>
    <cfRule type="containsText" dxfId="508" priority="140" operator="containsText" text="Champ_4">
      <formula>NOT(ISERROR(SEARCH("Champ_4",P36)))</formula>
    </cfRule>
  </conditionalFormatting>
  <conditionalFormatting sqref="Q40:Q55 E40:E55 H40:H55 K40:K55 N40:N55">
    <cfRule type="expression" dxfId="507" priority="99">
      <formula>D40="Champ_1"</formula>
    </cfRule>
    <cfRule type="expression" dxfId="506" priority="101">
      <formula>D40="Champ_2"</formula>
    </cfRule>
    <cfRule type="expression" dxfId="505" priority="103">
      <formula>D40="Champ_3"</formula>
    </cfRule>
    <cfRule type="expression" dxfId="504" priority="105">
      <formula>D40="Champ_4"</formula>
    </cfRule>
  </conditionalFormatting>
  <conditionalFormatting sqref="F40:F55 I40:I55 L40:L55 O40:O55 R40:R55">
    <cfRule type="containsBlanks" dxfId="503" priority="94">
      <formula>LEN(TRIM(F40))=0</formula>
    </cfRule>
    <cfRule type="expression" dxfId="502" priority="98">
      <formula>D40="Champ_1"</formula>
    </cfRule>
    <cfRule type="expression" dxfId="501" priority="100">
      <formula>D40="Champ_2"</formula>
    </cfRule>
    <cfRule type="expression" dxfId="500" priority="102">
      <formula>D40="Champ_3"</formula>
    </cfRule>
    <cfRule type="expression" dxfId="499" priority="104">
      <formula>D40="Champ_4"</formula>
    </cfRule>
  </conditionalFormatting>
  <conditionalFormatting sqref="S40:S43">
    <cfRule type="containsText" priority="95" stopIfTrue="1" operator="containsText" text="Attente">
      <formula>NOT(ISERROR(SEARCH("Attente",S40)))</formula>
    </cfRule>
    <cfRule type="cellIs" dxfId="498" priority="96" operator="lessThan">
      <formula>108</formula>
    </cfRule>
    <cfRule type="cellIs" dxfId="497" priority="97" operator="greaterThanOrEqual">
      <formula>108</formula>
    </cfRule>
  </conditionalFormatting>
  <conditionalFormatting sqref="D40:D43">
    <cfRule type="containsText" dxfId="496" priority="90" operator="containsText" text="Champ_1">
      <formula>NOT(ISERROR(SEARCH("Champ_1",D40)))</formula>
    </cfRule>
    <cfRule type="containsText" dxfId="495" priority="91" operator="containsText" text="Champ_2">
      <formula>NOT(ISERROR(SEARCH("Champ_2",D40)))</formula>
    </cfRule>
    <cfRule type="containsText" dxfId="494" priority="92" operator="containsText" text="Champ_3">
      <formula>NOT(ISERROR(SEARCH("Champ_3",D40)))</formula>
    </cfRule>
    <cfRule type="containsText" dxfId="493" priority="93" operator="containsText" text="Champ_4">
      <formula>NOT(ISERROR(SEARCH("Champ_4",D40)))</formula>
    </cfRule>
  </conditionalFormatting>
  <conditionalFormatting sqref="G40:G43">
    <cfRule type="containsText" dxfId="492" priority="86" operator="containsText" text="Champ_1">
      <formula>NOT(ISERROR(SEARCH("Champ_1",G40)))</formula>
    </cfRule>
    <cfRule type="containsText" dxfId="491" priority="87" operator="containsText" text="Champ_2">
      <formula>NOT(ISERROR(SEARCH("Champ_2",G40)))</formula>
    </cfRule>
    <cfRule type="containsText" dxfId="490" priority="88" operator="containsText" text="Champ_3">
      <formula>NOT(ISERROR(SEARCH("Champ_3",G40)))</formula>
    </cfRule>
    <cfRule type="containsText" dxfId="489" priority="89" operator="containsText" text="Champ_4">
      <formula>NOT(ISERROR(SEARCH("Champ_4",G40)))</formula>
    </cfRule>
  </conditionalFormatting>
  <conditionalFormatting sqref="J40:J43">
    <cfRule type="containsText" dxfId="488" priority="82" operator="containsText" text="Champ_1">
      <formula>NOT(ISERROR(SEARCH("Champ_1",J40)))</formula>
    </cfRule>
    <cfRule type="containsText" dxfId="487" priority="83" operator="containsText" text="Champ_2">
      <formula>NOT(ISERROR(SEARCH("Champ_2",J40)))</formula>
    </cfRule>
    <cfRule type="containsText" dxfId="486" priority="84" operator="containsText" text="Champ_3">
      <formula>NOT(ISERROR(SEARCH("Champ_3",J40)))</formula>
    </cfRule>
    <cfRule type="containsText" dxfId="485" priority="85" operator="containsText" text="Champ_4">
      <formula>NOT(ISERROR(SEARCH("Champ_4",J40)))</formula>
    </cfRule>
  </conditionalFormatting>
  <conditionalFormatting sqref="M40:M43">
    <cfRule type="containsText" dxfId="484" priority="78" operator="containsText" text="Champ_1">
      <formula>NOT(ISERROR(SEARCH("Champ_1",M40)))</formula>
    </cfRule>
    <cfRule type="containsText" dxfId="483" priority="79" operator="containsText" text="Champ_2">
      <formula>NOT(ISERROR(SEARCH("Champ_2",M40)))</formula>
    </cfRule>
    <cfRule type="containsText" dxfId="482" priority="80" operator="containsText" text="Champ_3">
      <formula>NOT(ISERROR(SEARCH("Champ_3",M40)))</formula>
    </cfRule>
    <cfRule type="containsText" dxfId="481" priority="81" operator="containsText" text="Champ_4">
      <formula>NOT(ISERROR(SEARCH("Champ_4",M40)))</formula>
    </cfRule>
  </conditionalFormatting>
  <conditionalFormatting sqref="P40:P43">
    <cfRule type="containsText" dxfId="480" priority="74" operator="containsText" text="Champ_1">
      <formula>NOT(ISERROR(SEARCH("Champ_1",P40)))</formula>
    </cfRule>
    <cfRule type="containsText" dxfId="479" priority="75" operator="containsText" text="Champ_2">
      <formula>NOT(ISERROR(SEARCH("Champ_2",P40)))</formula>
    </cfRule>
    <cfRule type="containsText" dxfId="478" priority="76" operator="containsText" text="Champ_3">
      <formula>NOT(ISERROR(SEARCH("Champ_3",P40)))</formula>
    </cfRule>
    <cfRule type="containsText" dxfId="477" priority="77" operator="containsText" text="Champ_4">
      <formula>NOT(ISERROR(SEARCH("Champ_4",P40)))</formula>
    </cfRule>
  </conditionalFormatting>
  <conditionalFormatting sqref="S44:S47">
    <cfRule type="containsText" priority="71" stopIfTrue="1" operator="containsText" text="Attente">
      <formula>NOT(ISERROR(SEARCH("Attente",S44)))</formula>
    </cfRule>
    <cfRule type="cellIs" dxfId="476" priority="72" operator="lessThan">
      <formula>108</formula>
    </cfRule>
    <cfRule type="cellIs" dxfId="475" priority="73" operator="greaterThanOrEqual">
      <formula>108</formula>
    </cfRule>
  </conditionalFormatting>
  <conditionalFormatting sqref="D44:D47">
    <cfRule type="containsText" dxfId="474" priority="67" operator="containsText" text="Champ_1">
      <formula>NOT(ISERROR(SEARCH("Champ_1",D44)))</formula>
    </cfRule>
    <cfRule type="containsText" dxfId="473" priority="68" operator="containsText" text="Champ_2">
      <formula>NOT(ISERROR(SEARCH("Champ_2",D44)))</formula>
    </cfRule>
    <cfRule type="containsText" dxfId="472" priority="69" operator="containsText" text="Champ_3">
      <formula>NOT(ISERROR(SEARCH("Champ_3",D44)))</formula>
    </cfRule>
    <cfRule type="containsText" dxfId="471" priority="70" operator="containsText" text="Champ_4">
      <formula>NOT(ISERROR(SEARCH("Champ_4",D44)))</formula>
    </cfRule>
  </conditionalFormatting>
  <conditionalFormatting sqref="G44:G47">
    <cfRule type="containsText" dxfId="470" priority="63" operator="containsText" text="Champ_1">
      <formula>NOT(ISERROR(SEARCH("Champ_1",G44)))</formula>
    </cfRule>
    <cfRule type="containsText" dxfId="469" priority="64" operator="containsText" text="Champ_2">
      <formula>NOT(ISERROR(SEARCH("Champ_2",G44)))</formula>
    </cfRule>
    <cfRule type="containsText" dxfId="468" priority="65" operator="containsText" text="Champ_3">
      <formula>NOT(ISERROR(SEARCH("Champ_3",G44)))</formula>
    </cfRule>
    <cfRule type="containsText" dxfId="467" priority="66" operator="containsText" text="Champ_4">
      <formula>NOT(ISERROR(SEARCH("Champ_4",G44)))</formula>
    </cfRule>
  </conditionalFormatting>
  <conditionalFormatting sqref="J44:J47">
    <cfRule type="containsText" dxfId="466" priority="59" operator="containsText" text="Champ_1">
      <formula>NOT(ISERROR(SEARCH("Champ_1",J44)))</formula>
    </cfRule>
    <cfRule type="containsText" dxfId="465" priority="60" operator="containsText" text="Champ_2">
      <formula>NOT(ISERROR(SEARCH("Champ_2",J44)))</formula>
    </cfRule>
    <cfRule type="containsText" dxfId="464" priority="61" operator="containsText" text="Champ_3">
      <formula>NOT(ISERROR(SEARCH("Champ_3",J44)))</formula>
    </cfRule>
    <cfRule type="containsText" dxfId="463" priority="62" operator="containsText" text="Champ_4">
      <formula>NOT(ISERROR(SEARCH("Champ_4",J44)))</formula>
    </cfRule>
  </conditionalFormatting>
  <conditionalFormatting sqref="M44:M47">
    <cfRule type="containsText" dxfId="462" priority="55" operator="containsText" text="Champ_1">
      <formula>NOT(ISERROR(SEARCH("Champ_1",M44)))</formula>
    </cfRule>
    <cfRule type="containsText" dxfId="461" priority="56" operator="containsText" text="Champ_2">
      <formula>NOT(ISERROR(SEARCH("Champ_2",M44)))</formula>
    </cfRule>
    <cfRule type="containsText" dxfId="460" priority="57" operator="containsText" text="Champ_3">
      <formula>NOT(ISERROR(SEARCH("Champ_3",M44)))</formula>
    </cfRule>
    <cfRule type="containsText" dxfId="459" priority="58" operator="containsText" text="Champ_4">
      <formula>NOT(ISERROR(SEARCH("Champ_4",M44)))</formula>
    </cfRule>
  </conditionalFormatting>
  <conditionalFormatting sqref="P44:P47">
    <cfRule type="containsText" dxfId="458" priority="51" operator="containsText" text="Champ_1">
      <formula>NOT(ISERROR(SEARCH("Champ_1",P44)))</formula>
    </cfRule>
    <cfRule type="containsText" dxfId="457" priority="52" operator="containsText" text="Champ_2">
      <formula>NOT(ISERROR(SEARCH("Champ_2",P44)))</formula>
    </cfRule>
    <cfRule type="containsText" dxfId="456" priority="53" operator="containsText" text="Champ_3">
      <formula>NOT(ISERROR(SEARCH("Champ_3",P44)))</formula>
    </cfRule>
    <cfRule type="containsText" dxfId="455" priority="54" operator="containsText" text="Champ_4">
      <formula>NOT(ISERROR(SEARCH("Champ_4",P44)))</formula>
    </cfRule>
  </conditionalFormatting>
  <conditionalFormatting sqref="S48:S51">
    <cfRule type="containsText" priority="48" stopIfTrue="1" operator="containsText" text="Attente">
      <formula>NOT(ISERROR(SEARCH("Attente",S48)))</formula>
    </cfRule>
    <cfRule type="cellIs" dxfId="454" priority="49" operator="lessThan">
      <formula>108</formula>
    </cfRule>
    <cfRule type="cellIs" dxfId="453" priority="50" operator="greaterThanOrEqual">
      <formula>108</formula>
    </cfRule>
  </conditionalFormatting>
  <conditionalFormatting sqref="D48:D51">
    <cfRule type="containsText" dxfId="452" priority="44" operator="containsText" text="Champ_1">
      <formula>NOT(ISERROR(SEARCH("Champ_1",D48)))</formula>
    </cfRule>
    <cfRule type="containsText" dxfId="451" priority="45" operator="containsText" text="Champ_2">
      <formula>NOT(ISERROR(SEARCH("Champ_2",D48)))</formula>
    </cfRule>
    <cfRule type="containsText" dxfId="450" priority="46" operator="containsText" text="Champ_3">
      <formula>NOT(ISERROR(SEARCH("Champ_3",D48)))</formula>
    </cfRule>
    <cfRule type="containsText" dxfId="449" priority="47" operator="containsText" text="Champ_4">
      <formula>NOT(ISERROR(SEARCH("Champ_4",D48)))</formula>
    </cfRule>
  </conditionalFormatting>
  <conditionalFormatting sqref="G48:G51">
    <cfRule type="containsText" dxfId="448" priority="40" operator="containsText" text="Champ_1">
      <formula>NOT(ISERROR(SEARCH("Champ_1",G48)))</formula>
    </cfRule>
    <cfRule type="containsText" dxfId="447" priority="41" operator="containsText" text="Champ_2">
      <formula>NOT(ISERROR(SEARCH("Champ_2",G48)))</formula>
    </cfRule>
    <cfRule type="containsText" dxfId="446" priority="42" operator="containsText" text="Champ_3">
      <formula>NOT(ISERROR(SEARCH("Champ_3",G48)))</formula>
    </cfRule>
    <cfRule type="containsText" dxfId="445" priority="43" operator="containsText" text="Champ_4">
      <formula>NOT(ISERROR(SEARCH("Champ_4",G48)))</formula>
    </cfRule>
  </conditionalFormatting>
  <conditionalFormatting sqref="J48:J51">
    <cfRule type="containsText" dxfId="444" priority="36" operator="containsText" text="Champ_1">
      <formula>NOT(ISERROR(SEARCH("Champ_1",J48)))</formula>
    </cfRule>
    <cfRule type="containsText" dxfId="443" priority="37" operator="containsText" text="Champ_2">
      <formula>NOT(ISERROR(SEARCH("Champ_2",J48)))</formula>
    </cfRule>
    <cfRule type="containsText" dxfId="442" priority="38" operator="containsText" text="Champ_3">
      <formula>NOT(ISERROR(SEARCH("Champ_3",J48)))</formula>
    </cfRule>
    <cfRule type="containsText" dxfId="441" priority="39" operator="containsText" text="Champ_4">
      <formula>NOT(ISERROR(SEARCH("Champ_4",J48)))</formula>
    </cfRule>
  </conditionalFormatting>
  <conditionalFormatting sqref="M48:M51">
    <cfRule type="containsText" dxfId="440" priority="32" operator="containsText" text="Champ_1">
      <formula>NOT(ISERROR(SEARCH("Champ_1",M48)))</formula>
    </cfRule>
    <cfRule type="containsText" dxfId="439" priority="33" operator="containsText" text="Champ_2">
      <formula>NOT(ISERROR(SEARCH("Champ_2",M48)))</formula>
    </cfRule>
    <cfRule type="containsText" dxfId="438" priority="34" operator="containsText" text="Champ_3">
      <formula>NOT(ISERROR(SEARCH("Champ_3",M48)))</formula>
    </cfRule>
    <cfRule type="containsText" dxfId="437" priority="35" operator="containsText" text="Champ_4">
      <formula>NOT(ISERROR(SEARCH("Champ_4",M48)))</formula>
    </cfRule>
  </conditionalFormatting>
  <conditionalFormatting sqref="P48:P51">
    <cfRule type="containsText" dxfId="436" priority="28" operator="containsText" text="Champ_1">
      <formula>NOT(ISERROR(SEARCH("Champ_1",P48)))</formula>
    </cfRule>
    <cfRule type="containsText" dxfId="435" priority="29" operator="containsText" text="Champ_2">
      <formula>NOT(ISERROR(SEARCH("Champ_2",P48)))</formula>
    </cfRule>
    <cfRule type="containsText" dxfId="434" priority="30" operator="containsText" text="Champ_3">
      <formula>NOT(ISERROR(SEARCH("Champ_3",P48)))</formula>
    </cfRule>
    <cfRule type="containsText" dxfId="433" priority="31" operator="containsText" text="Champ_4">
      <formula>NOT(ISERROR(SEARCH("Champ_4",P48)))</formula>
    </cfRule>
  </conditionalFormatting>
  <conditionalFormatting sqref="S52:S55">
    <cfRule type="containsText" priority="25" stopIfTrue="1" operator="containsText" text="Attente">
      <formula>NOT(ISERROR(SEARCH("Attente",S52)))</formula>
    </cfRule>
    <cfRule type="cellIs" dxfId="432" priority="26" operator="lessThan">
      <formula>108</formula>
    </cfRule>
    <cfRule type="cellIs" dxfId="431" priority="27" operator="greaterThanOrEqual">
      <formula>108</formula>
    </cfRule>
  </conditionalFormatting>
  <conditionalFormatting sqref="D52:D55">
    <cfRule type="containsText" dxfId="430" priority="21" operator="containsText" text="Champ_1">
      <formula>NOT(ISERROR(SEARCH("Champ_1",D52)))</formula>
    </cfRule>
    <cfRule type="containsText" dxfId="429" priority="22" operator="containsText" text="Champ_2">
      <formula>NOT(ISERROR(SEARCH("Champ_2",D52)))</formula>
    </cfRule>
    <cfRule type="containsText" dxfId="428" priority="23" operator="containsText" text="Champ_3">
      <formula>NOT(ISERROR(SEARCH("Champ_3",D52)))</formula>
    </cfRule>
    <cfRule type="containsText" dxfId="427" priority="24" operator="containsText" text="Champ_4">
      <formula>NOT(ISERROR(SEARCH("Champ_4",D52)))</formula>
    </cfRule>
  </conditionalFormatting>
  <conditionalFormatting sqref="G52:G55">
    <cfRule type="containsText" dxfId="426" priority="17" operator="containsText" text="Champ_1">
      <formula>NOT(ISERROR(SEARCH("Champ_1",G52)))</formula>
    </cfRule>
    <cfRule type="containsText" dxfId="425" priority="18" operator="containsText" text="Champ_2">
      <formula>NOT(ISERROR(SEARCH("Champ_2",G52)))</formula>
    </cfRule>
    <cfRule type="containsText" dxfId="424" priority="19" operator="containsText" text="Champ_3">
      <formula>NOT(ISERROR(SEARCH("Champ_3",G52)))</formula>
    </cfRule>
    <cfRule type="containsText" dxfId="423" priority="20" operator="containsText" text="Champ_4">
      <formula>NOT(ISERROR(SEARCH("Champ_4",G52)))</formula>
    </cfRule>
  </conditionalFormatting>
  <conditionalFormatting sqref="J52:J55">
    <cfRule type="containsText" dxfId="422" priority="13" operator="containsText" text="Champ_1">
      <formula>NOT(ISERROR(SEARCH("Champ_1",J52)))</formula>
    </cfRule>
    <cfRule type="containsText" dxfId="421" priority="14" operator="containsText" text="Champ_2">
      <formula>NOT(ISERROR(SEARCH("Champ_2",J52)))</formula>
    </cfRule>
    <cfRule type="containsText" dxfId="420" priority="15" operator="containsText" text="Champ_3">
      <formula>NOT(ISERROR(SEARCH("Champ_3",J52)))</formula>
    </cfRule>
    <cfRule type="containsText" dxfId="419" priority="16" operator="containsText" text="Champ_4">
      <formula>NOT(ISERROR(SEARCH("Champ_4",J52)))</formula>
    </cfRule>
  </conditionalFormatting>
  <conditionalFormatting sqref="M52:M55">
    <cfRule type="containsText" dxfId="418" priority="9" operator="containsText" text="Champ_1">
      <formula>NOT(ISERROR(SEARCH("Champ_1",M52)))</formula>
    </cfRule>
    <cfRule type="containsText" dxfId="417" priority="10" operator="containsText" text="Champ_2">
      <formula>NOT(ISERROR(SEARCH("Champ_2",M52)))</formula>
    </cfRule>
    <cfRule type="containsText" dxfId="416" priority="11" operator="containsText" text="Champ_3">
      <formula>NOT(ISERROR(SEARCH("Champ_3",M52)))</formula>
    </cfRule>
    <cfRule type="containsText" dxfId="415" priority="12" operator="containsText" text="Champ_4">
      <formula>NOT(ISERROR(SEARCH("Champ_4",M52)))</formula>
    </cfRule>
  </conditionalFormatting>
  <conditionalFormatting sqref="P52:P55">
    <cfRule type="containsText" dxfId="414" priority="5" operator="containsText" text="Champ_1">
      <formula>NOT(ISERROR(SEARCH("Champ_1",P52)))</formula>
    </cfRule>
    <cfRule type="containsText" dxfId="413" priority="6" operator="containsText" text="Champ_2">
      <formula>NOT(ISERROR(SEARCH("Champ_2",P52)))</formula>
    </cfRule>
    <cfRule type="containsText" dxfId="412" priority="7" operator="containsText" text="Champ_3">
      <formula>NOT(ISERROR(SEARCH("Champ_3",P52)))</formula>
    </cfRule>
    <cfRule type="containsText" dxfId="411" priority="8" operator="containsText" text="Champ_4">
      <formula>NOT(ISERROR(SEARCH("Champ_4",P52)))</formula>
    </cfRule>
  </conditionalFormatting>
  <conditionalFormatting sqref="D2:H5">
    <cfRule type="expression" dxfId="410" priority="3">
      <formula>MOD(ROW(),2)&lt;&gt;1</formula>
    </cfRule>
    <cfRule type="expression" dxfId="409" priority="4">
      <formula>MOD(ROW(),2)=1</formula>
    </cfRule>
  </conditionalFormatting>
  <conditionalFormatting sqref="B2:C5">
    <cfRule type="expression" dxfId="408" priority="1">
      <formula>MOD(ROW(),2)&lt;&gt;1</formula>
    </cfRule>
    <cfRule type="expression" dxfId="407" priority="2">
      <formula>MOD(ROW(),2)=1</formula>
    </cfRule>
  </conditionalFormatting>
  <dataValidations count="4">
    <dataValidation type="list" allowBlank="1" showInputMessage="1" showErrorMessage="1" sqref="B8:B55">
      <formula1>ListeEnseignants</formula1>
    </dataValidation>
    <dataValidation type="list" errorStyle="warning" allowBlank="1" showErrorMessage="1" errorTitle="Invalide" sqref="M8:M55 G8:G55 J8:J55 D8:D55 P8:P55">
      <formula1>ListeChamps</formula1>
    </dataValidation>
    <dataValidation type="list" allowBlank="1" showInputMessage="1" showErrorMessage="1" sqref="E8:E55 H8:H55 K8:K55 N8:N55 Q8:Q55">
      <formula1>INDIRECT(D8)</formula1>
    </dataValidation>
    <dataValidation type="custom" allowBlank="1" showErrorMessage="1" errorTitle="Saisie impossible" error="Choisir l'activité au préalable" sqref="F8:F55 L8:L55 I8:I55 R8:R55 O8:O55">
      <formula1>E8&lt;&gt;"Aucune"</formula1>
    </dataValidation>
  </dataValidations>
  <printOptions horizontalCentered="1"/>
  <pageMargins left="0.35433070866141736" right="0.35433070866141736" top="0.98425196850393704" bottom="0.98425196850393704" header="0.51181102362204722" footer="0.51181102362204722"/>
  <pageSetup paperSize="9" scale="38" fitToHeight="2" orientation="landscape" horizontalDpi="4294967292" verticalDpi="4294967292" r:id="rId1"/>
  <ignoredErrors>
    <ignoredError sqref="D2" unlockedFormula="1"/>
    <ignoredError sqref="S28 S8 S12 S16 S20 S36 S40 S4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3399FF"/>
    <pageSetUpPr fitToPage="1"/>
  </sheetPr>
  <dimension ref="A1:T129"/>
  <sheetViews>
    <sheetView showGridLines="0" showRowColHeaders="0" zoomScaleNormal="100" zoomScalePageLayoutView="85" workbookViewId="0">
      <pane xSplit="3" ySplit="7" topLeftCell="D8" activePane="bottomRight" state="frozen"/>
      <selection pane="topRight" activeCell="D1" sqref="D1"/>
      <selection pane="bottomLeft" activeCell="A8" sqref="A8"/>
      <selection pane="bottomRight" activeCell="K31" sqref="K31"/>
    </sheetView>
  </sheetViews>
  <sheetFormatPr baseColWidth="10" defaultColWidth="10.875" defaultRowHeight="15.75" x14ac:dyDescent="0.25"/>
  <cols>
    <col min="1" max="1" width="10.875" style="2"/>
    <col min="2" max="2" width="30.625" style="2" customWidth="1"/>
    <col min="3" max="3" width="15" style="2" customWidth="1"/>
    <col min="4" max="4" width="9.625" style="2" customWidth="1"/>
    <col min="5" max="5" width="30.625" style="2" customWidth="1"/>
    <col min="6" max="7" width="9.625" style="2" customWidth="1"/>
    <col min="8" max="8" width="30.625" style="2" customWidth="1"/>
    <col min="9" max="9" width="8.625" style="2" customWidth="1"/>
    <col min="10" max="10" width="9.625" style="2" customWidth="1"/>
    <col min="11" max="11" width="30.625" style="2" customWidth="1"/>
    <col min="12" max="12" width="8.625" style="2" customWidth="1"/>
    <col min="13" max="13" width="9.625" style="2" customWidth="1"/>
    <col min="14" max="14" width="30.625" style="2" customWidth="1"/>
    <col min="15" max="15" width="8.625" style="2" customWidth="1"/>
    <col min="16" max="16" width="9.625" style="2" customWidth="1"/>
    <col min="17" max="17" width="30.625" style="2" customWidth="1"/>
    <col min="18" max="18" width="8.625" style="2" customWidth="1"/>
    <col min="19" max="19" width="19.375" style="2" customWidth="1"/>
    <col min="20" max="20" width="1.625" style="2" customWidth="1"/>
    <col min="21" max="16384" width="10.875" style="2"/>
  </cols>
  <sheetData>
    <row r="1" spans="1:19" s="128" customFormat="1" ht="39.950000000000003" customHeight="1" thickTop="1" thickBot="1" x14ac:dyDescent="0.3">
      <c r="A1" s="211" t="s">
        <v>32</v>
      </c>
      <c r="B1" s="212"/>
      <c r="C1" s="212"/>
      <c r="D1" s="212"/>
      <c r="E1" s="212"/>
      <c r="F1" s="212"/>
      <c r="G1" s="212"/>
      <c r="H1" s="212"/>
      <c r="I1" s="212"/>
      <c r="J1" s="212"/>
      <c r="K1" s="212"/>
      <c r="L1" s="212"/>
      <c r="M1" s="212"/>
      <c r="N1" s="212"/>
      <c r="O1" s="212"/>
      <c r="P1" s="212"/>
      <c r="Q1" s="212"/>
      <c r="R1" s="212"/>
      <c r="S1" s="212"/>
    </row>
    <row r="2" spans="1:19" ht="27.95" customHeight="1" thickTop="1" x14ac:dyDescent="0.25">
      <c r="A2" s="34"/>
      <c r="B2" s="191" t="s">
        <v>91</v>
      </c>
      <c r="C2" s="191"/>
      <c r="D2" s="221" t="str">
        <f>IF(Accueil!F6="","",Accueil!F6)</f>
        <v/>
      </c>
      <c r="E2" s="192"/>
      <c r="F2" s="192"/>
      <c r="G2" s="192"/>
      <c r="H2" s="192"/>
      <c r="O2" s="33"/>
    </row>
    <row r="3" spans="1:19" ht="27.95" customHeight="1" x14ac:dyDescent="0.25">
      <c r="A3" s="34"/>
      <c r="B3" s="191" t="s">
        <v>92</v>
      </c>
      <c r="C3" s="191"/>
      <c r="D3" s="221" t="str">
        <f>IF(Accueil!F7="","",Accueil!F7)</f>
        <v/>
      </c>
      <c r="E3" s="192"/>
      <c r="F3" s="192"/>
      <c r="G3" s="192"/>
      <c r="H3" s="192"/>
    </row>
    <row r="4" spans="1:19" ht="27.95" customHeight="1" x14ac:dyDescent="0.25">
      <c r="A4" s="34"/>
      <c r="B4" s="191" t="s">
        <v>106</v>
      </c>
      <c r="C4" s="191"/>
      <c r="D4" s="221" t="str">
        <f>IF(Accueil!F8="","",Accueil!F8)</f>
        <v/>
      </c>
      <c r="E4" s="192"/>
      <c r="F4" s="192"/>
      <c r="G4" s="192"/>
      <c r="H4" s="192"/>
    </row>
    <row r="5" spans="1:19" ht="27.95" customHeight="1" thickBot="1" x14ac:dyDescent="0.3">
      <c r="A5" s="35"/>
      <c r="B5" s="191" t="s">
        <v>107</v>
      </c>
      <c r="C5" s="191"/>
      <c r="D5" s="221" t="str">
        <f>IF(Accueil!F9="","",Accueil!F9)</f>
        <v/>
      </c>
      <c r="E5" s="192"/>
      <c r="F5" s="192"/>
      <c r="G5" s="192"/>
      <c r="H5" s="192"/>
    </row>
    <row r="6" spans="1:19" ht="32.1" customHeight="1" thickTop="1" x14ac:dyDescent="0.25">
      <c r="A6" s="204" t="s">
        <v>0</v>
      </c>
      <c r="B6" s="206" t="s">
        <v>111</v>
      </c>
      <c r="C6" s="219" t="s">
        <v>1</v>
      </c>
      <c r="D6" s="210" t="s">
        <v>2</v>
      </c>
      <c r="E6" s="210"/>
      <c r="F6" s="210"/>
      <c r="G6" s="210" t="s">
        <v>6</v>
      </c>
      <c r="H6" s="210"/>
      <c r="I6" s="210"/>
      <c r="J6" s="210" t="s">
        <v>7</v>
      </c>
      <c r="K6" s="210"/>
      <c r="L6" s="210"/>
      <c r="M6" s="210" t="s">
        <v>8</v>
      </c>
      <c r="N6" s="210"/>
      <c r="O6" s="210"/>
      <c r="P6" s="210" t="s">
        <v>9</v>
      </c>
      <c r="Q6" s="210"/>
      <c r="R6" s="210"/>
      <c r="S6" s="186" t="s">
        <v>108</v>
      </c>
    </row>
    <row r="7" spans="1:19" ht="32.25" thickBot="1" x14ac:dyDescent="0.3">
      <c r="A7" s="205"/>
      <c r="B7" s="207"/>
      <c r="C7" s="220"/>
      <c r="D7" s="18" t="s">
        <v>3</v>
      </c>
      <c r="E7" s="18" t="s">
        <v>4</v>
      </c>
      <c r="F7" s="18" t="s">
        <v>11</v>
      </c>
      <c r="G7" s="18" t="s">
        <v>3</v>
      </c>
      <c r="H7" s="18" t="s">
        <v>4</v>
      </c>
      <c r="I7" s="18" t="s">
        <v>11</v>
      </c>
      <c r="J7" s="18" t="s">
        <v>3</v>
      </c>
      <c r="K7" s="18" t="s">
        <v>4</v>
      </c>
      <c r="L7" s="18" t="s">
        <v>11</v>
      </c>
      <c r="M7" s="18" t="s">
        <v>3</v>
      </c>
      <c r="N7" s="18" t="s">
        <v>4</v>
      </c>
      <c r="O7" s="18" t="s">
        <v>11</v>
      </c>
      <c r="P7" s="18" t="s">
        <v>3</v>
      </c>
      <c r="Q7" s="18" t="s">
        <v>4</v>
      </c>
      <c r="R7" s="18" t="s">
        <v>11</v>
      </c>
      <c r="S7" s="187"/>
    </row>
    <row r="8" spans="1:19" ht="18" customHeight="1" thickTop="1" x14ac:dyDescent="0.25">
      <c r="A8" s="199" t="s">
        <v>29</v>
      </c>
      <c r="B8" s="202"/>
      <c r="C8" s="36">
        <v>1</v>
      </c>
      <c r="D8" s="15" t="s">
        <v>12</v>
      </c>
      <c r="E8" s="16" t="s">
        <v>20</v>
      </c>
      <c r="F8" s="17"/>
      <c r="G8" s="15" t="s">
        <v>12</v>
      </c>
      <c r="H8" s="16" t="s">
        <v>20</v>
      </c>
      <c r="I8" s="17"/>
      <c r="J8" s="15" t="s">
        <v>12</v>
      </c>
      <c r="K8" s="16" t="s">
        <v>20</v>
      </c>
      <c r="L8" s="17"/>
      <c r="M8" s="15" t="s">
        <v>12</v>
      </c>
      <c r="N8" s="16" t="s">
        <v>20</v>
      </c>
      <c r="O8" s="17"/>
      <c r="P8" s="15" t="s">
        <v>12</v>
      </c>
      <c r="Q8" s="16" t="s">
        <v>20</v>
      </c>
      <c r="R8" s="17"/>
      <c r="S8" s="203" t="str">
        <f>IF(SUM(F8:F11,I8:I11,L8:L11,O8:O11,R8:R11)=0,"Attente",SUM(F8:F11,I8:I11,L8:L11,O8:O11,R8:R11))</f>
        <v>Attente</v>
      </c>
    </row>
    <row r="9" spans="1:19" ht="18" customHeight="1" x14ac:dyDescent="0.25">
      <c r="A9" s="200"/>
      <c r="B9" s="193"/>
      <c r="C9" s="37">
        <v>2</v>
      </c>
      <c r="D9" s="4" t="s">
        <v>12</v>
      </c>
      <c r="E9" s="5" t="s">
        <v>20</v>
      </c>
      <c r="F9" s="6"/>
      <c r="G9" s="4" t="s">
        <v>12</v>
      </c>
      <c r="H9" s="5" t="s">
        <v>20</v>
      </c>
      <c r="I9" s="6"/>
      <c r="J9" s="4" t="s">
        <v>12</v>
      </c>
      <c r="K9" s="5" t="s">
        <v>20</v>
      </c>
      <c r="L9" s="6"/>
      <c r="M9" s="4" t="s">
        <v>12</v>
      </c>
      <c r="N9" s="5" t="s">
        <v>20</v>
      </c>
      <c r="O9" s="6"/>
      <c r="P9" s="4" t="s">
        <v>12</v>
      </c>
      <c r="Q9" s="5" t="s">
        <v>20</v>
      </c>
      <c r="R9" s="6"/>
      <c r="S9" s="196"/>
    </row>
    <row r="10" spans="1:19" ht="18" customHeight="1" x14ac:dyDescent="0.25">
      <c r="A10" s="200"/>
      <c r="B10" s="193"/>
      <c r="C10" s="37">
        <v>3</v>
      </c>
      <c r="D10" s="4" t="s">
        <v>12</v>
      </c>
      <c r="E10" s="5" t="s">
        <v>20</v>
      </c>
      <c r="F10" s="6"/>
      <c r="G10" s="4" t="s">
        <v>12</v>
      </c>
      <c r="H10" s="5" t="s">
        <v>20</v>
      </c>
      <c r="I10" s="6"/>
      <c r="J10" s="4" t="s">
        <v>12</v>
      </c>
      <c r="K10" s="5" t="s">
        <v>20</v>
      </c>
      <c r="L10" s="6"/>
      <c r="M10" s="4" t="s">
        <v>12</v>
      </c>
      <c r="N10" s="5" t="s">
        <v>20</v>
      </c>
      <c r="O10" s="6"/>
      <c r="P10" s="4" t="s">
        <v>12</v>
      </c>
      <c r="Q10" s="5" t="s">
        <v>20</v>
      </c>
      <c r="R10" s="6"/>
      <c r="S10" s="196"/>
    </row>
    <row r="11" spans="1:19" ht="18" customHeight="1" x14ac:dyDescent="0.25">
      <c r="A11" s="200"/>
      <c r="B11" s="193"/>
      <c r="C11" s="37" t="s">
        <v>10</v>
      </c>
      <c r="D11" s="4" t="s">
        <v>12</v>
      </c>
      <c r="E11" s="5" t="s">
        <v>20</v>
      </c>
      <c r="F11" s="6"/>
      <c r="G11" s="4" t="s">
        <v>12</v>
      </c>
      <c r="H11" s="5" t="s">
        <v>20</v>
      </c>
      <c r="I11" s="6"/>
      <c r="J11" s="4" t="s">
        <v>12</v>
      </c>
      <c r="K11" s="5" t="s">
        <v>20</v>
      </c>
      <c r="L11" s="6"/>
      <c r="M11" s="4" t="s">
        <v>12</v>
      </c>
      <c r="N11" s="5" t="s">
        <v>20</v>
      </c>
      <c r="O11" s="6"/>
      <c r="P11" s="4" t="s">
        <v>12</v>
      </c>
      <c r="Q11" s="5" t="s">
        <v>20</v>
      </c>
      <c r="R11" s="6"/>
      <c r="S11" s="198"/>
    </row>
    <row r="12" spans="1:19" ht="18" customHeight="1" x14ac:dyDescent="0.25">
      <c r="A12" s="200"/>
      <c r="B12" s="193"/>
      <c r="C12" s="37">
        <v>1</v>
      </c>
      <c r="D12" s="4" t="s">
        <v>12</v>
      </c>
      <c r="E12" s="5" t="s">
        <v>20</v>
      </c>
      <c r="F12" s="6"/>
      <c r="G12" s="4" t="s">
        <v>12</v>
      </c>
      <c r="H12" s="5" t="s">
        <v>20</v>
      </c>
      <c r="I12" s="6"/>
      <c r="J12" s="4" t="s">
        <v>12</v>
      </c>
      <c r="K12" s="5" t="s">
        <v>20</v>
      </c>
      <c r="L12" s="6"/>
      <c r="M12" s="4" t="s">
        <v>12</v>
      </c>
      <c r="N12" s="5" t="s">
        <v>20</v>
      </c>
      <c r="O12" s="6"/>
      <c r="P12" s="4" t="s">
        <v>12</v>
      </c>
      <c r="Q12" s="5" t="s">
        <v>20</v>
      </c>
      <c r="R12" s="6"/>
      <c r="S12" s="195" t="str">
        <f>IF(SUM(F12:F15,I12:I15,L12:L15,O12:O15,R12:R15)=0,"Attente",SUM(F12:F15,I12:I15,L12:L15,O12:O15,R12:R15))</f>
        <v>Attente</v>
      </c>
    </row>
    <row r="13" spans="1:19" ht="18" customHeight="1" x14ac:dyDescent="0.25">
      <c r="A13" s="200"/>
      <c r="B13" s="193"/>
      <c r="C13" s="37">
        <v>2</v>
      </c>
      <c r="D13" s="4" t="s">
        <v>12</v>
      </c>
      <c r="E13" s="5" t="s">
        <v>20</v>
      </c>
      <c r="F13" s="6"/>
      <c r="G13" s="4" t="s">
        <v>12</v>
      </c>
      <c r="H13" s="5" t="s">
        <v>20</v>
      </c>
      <c r="I13" s="6"/>
      <c r="J13" s="4" t="s">
        <v>12</v>
      </c>
      <c r="K13" s="5" t="s">
        <v>20</v>
      </c>
      <c r="L13" s="6"/>
      <c r="M13" s="4" t="s">
        <v>12</v>
      </c>
      <c r="N13" s="5" t="s">
        <v>20</v>
      </c>
      <c r="O13" s="6"/>
      <c r="P13" s="4" t="s">
        <v>12</v>
      </c>
      <c r="Q13" s="5" t="s">
        <v>20</v>
      </c>
      <c r="R13" s="6"/>
      <c r="S13" s="196"/>
    </row>
    <row r="14" spans="1:19" ht="18" customHeight="1" x14ac:dyDescent="0.25">
      <c r="A14" s="200"/>
      <c r="B14" s="193"/>
      <c r="C14" s="37">
        <v>3</v>
      </c>
      <c r="D14" s="4" t="s">
        <v>12</v>
      </c>
      <c r="E14" s="5" t="s">
        <v>20</v>
      </c>
      <c r="F14" s="6"/>
      <c r="G14" s="4" t="s">
        <v>12</v>
      </c>
      <c r="H14" s="5" t="s">
        <v>20</v>
      </c>
      <c r="I14" s="6"/>
      <c r="J14" s="4" t="s">
        <v>12</v>
      </c>
      <c r="K14" s="5" t="s">
        <v>20</v>
      </c>
      <c r="L14" s="6"/>
      <c r="M14" s="4" t="s">
        <v>12</v>
      </c>
      <c r="N14" s="5" t="s">
        <v>20</v>
      </c>
      <c r="O14" s="6"/>
      <c r="P14" s="4" t="s">
        <v>12</v>
      </c>
      <c r="Q14" s="5" t="s">
        <v>20</v>
      </c>
      <c r="R14" s="6"/>
      <c r="S14" s="196"/>
    </row>
    <row r="15" spans="1:19" ht="18" customHeight="1" x14ac:dyDescent="0.25">
      <c r="A15" s="200"/>
      <c r="B15" s="193"/>
      <c r="C15" s="37" t="s">
        <v>10</v>
      </c>
      <c r="D15" s="4" t="s">
        <v>12</v>
      </c>
      <c r="E15" s="5" t="s">
        <v>20</v>
      </c>
      <c r="F15" s="6"/>
      <c r="G15" s="4" t="s">
        <v>12</v>
      </c>
      <c r="H15" s="5" t="s">
        <v>20</v>
      </c>
      <c r="I15" s="6"/>
      <c r="J15" s="4" t="s">
        <v>12</v>
      </c>
      <c r="K15" s="5" t="s">
        <v>20</v>
      </c>
      <c r="L15" s="6"/>
      <c r="M15" s="4" t="s">
        <v>12</v>
      </c>
      <c r="N15" s="5" t="s">
        <v>20</v>
      </c>
      <c r="O15" s="6"/>
      <c r="P15" s="4" t="s">
        <v>12</v>
      </c>
      <c r="Q15" s="5" t="s">
        <v>20</v>
      </c>
      <c r="R15" s="6"/>
      <c r="S15" s="198"/>
    </row>
    <row r="16" spans="1:19" ht="18" customHeight="1" x14ac:dyDescent="0.25">
      <c r="A16" s="200"/>
      <c r="B16" s="193"/>
      <c r="C16" s="37">
        <v>1</v>
      </c>
      <c r="D16" s="4" t="s">
        <v>12</v>
      </c>
      <c r="E16" s="5" t="s">
        <v>20</v>
      </c>
      <c r="F16" s="6"/>
      <c r="G16" s="4" t="s">
        <v>12</v>
      </c>
      <c r="H16" s="5" t="s">
        <v>20</v>
      </c>
      <c r="I16" s="6"/>
      <c r="J16" s="4" t="s">
        <v>12</v>
      </c>
      <c r="K16" s="5" t="s">
        <v>20</v>
      </c>
      <c r="L16" s="6"/>
      <c r="M16" s="4" t="s">
        <v>12</v>
      </c>
      <c r="N16" s="5" t="s">
        <v>20</v>
      </c>
      <c r="O16" s="6"/>
      <c r="P16" s="4" t="s">
        <v>12</v>
      </c>
      <c r="Q16" s="5" t="s">
        <v>20</v>
      </c>
      <c r="R16" s="6"/>
      <c r="S16" s="195" t="str">
        <f>IF(SUM(F16:F19,I16:I19,L16:L19,O16:O19,R16:R19)=0,"Attente",SUM(F16:F19,I16:I19,L16:L19,O16:O19,R16:R19))</f>
        <v>Attente</v>
      </c>
    </row>
    <row r="17" spans="1:20" ht="18" customHeight="1" x14ac:dyDescent="0.25">
      <c r="A17" s="200"/>
      <c r="B17" s="193"/>
      <c r="C17" s="37">
        <v>2</v>
      </c>
      <c r="D17" s="4" t="s">
        <v>12</v>
      </c>
      <c r="E17" s="5" t="s">
        <v>20</v>
      </c>
      <c r="F17" s="6"/>
      <c r="G17" s="4" t="s">
        <v>12</v>
      </c>
      <c r="H17" s="5" t="s">
        <v>20</v>
      </c>
      <c r="I17" s="6"/>
      <c r="J17" s="4" t="s">
        <v>12</v>
      </c>
      <c r="K17" s="5" t="s">
        <v>20</v>
      </c>
      <c r="L17" s="6"/>
      <c r="M17" s="4" t="s">
        <v>12</v>
      </c>
      <c r="N17" s="5" t="s">
        <v>20</v>
      </c>
      <c r="O17" s="6"/>
      <c r="P17" s="4" t="s">
        <v>12</v>
      </c>
      <c r="Q17" s="5" t="s">
        <v>20</v>
      </c>
      <c r="R17" s="6"/>
      <c r="S17" s="196"/>
    </row>
    <row r="18" spans="1:20" ht="18" customHeight="1" x14ac:dyDescent="0.25">
      <c r="A18" s="200"/>
      <c r="B18" s="193"/>
      <c r="C18" s="37">
        <v>3</v>
      </c>
      <c r="D18" s="4" t="s">
        <v>12</v>
      </c>
      <c r="E18" s="5" t="s">
        <v>20</v>
      </c>
      <c r="F18" s="6"/>
      <c r="G18" s="4" t="s">
        <v>12</v>
      </c>
      <c r="H18" s="5" t="s">
        <v>20</v>
      </c>
      <c r="I18" s="6"/>
      <c r="J18" s="4" t="s">
        <v>12</v>
      </c>
      <c r="K18" s="5" t="s">
        <v>20</v>
      </c>
      <c r="L18" s="6"/>
      <c r="M18" s="4" t="s">
        <v>12</v>
      </c>
      <c r="N18" s="5" t="s">
        <v>20</v>
      </c>
      <c r="O18" s="6"/>
      <c r="P18" s="4" t="s">
        <v>12</v>
      </c>
      <c r="Q18" s="5" t="s">
        <v>20</v>
      </c>
      <c r="R18" s="6"/>
      <c r="S18" s="196"/>
    </row>
    <row r="19" spans="1:20" ht="18" customHeight="1" x14ac:dyDescent="0.25">
      <c r="A19" s="200"/>
      <c r="B19" s="193"/>
      <c r="C19" s="37" t="s">
        <v>10</v>
      </c>
      <c r="D19" s="4" t="s">
        <v>12</v>
      </c>
      <c r="E19" s="5" t="s">
        <v>20</v>
      </c>
      <c r="F19" s="6"/>
      <c r="G19" s="4" t="s">
        <v>12</v>
      </c>
      <c r="H19" s="5" t="s">
        <v>20</v>
      </c>
      <c r="I19" s="6"/>
      <c r="J19" s="4" t="s">
        <v>12</v>
      </c>
      <c r="K19" s="5" t="s">
        <v>20</v>
      </c>
      <c r="L19" s="6"/>
      <c r="M19" s="4" t="s">
        <v>12</v>
      </c>
      <c r="N19" s="5" t="s">
        <v>20</v>
      </c>
      <c r="O19" s="6"/>
      <c r="P19" s="4" t="s">
        <v>12</v>
      </c>
      <c r="Q19" s="5" t="s">
        <v>20</v>
      </c>
      <c r="R19" s="6"/>
      <c r="S19" s="198"/>
    </row>
    <row r="20" spans="1:20" ht="18" customHeight="1" x14ac:dyDescent="0.25">
      <c r="A20" s="200"/>
      <c r="B20" s="193"/>
      <c r="C20" s="37">
        <v>1</v>
      </c>
      <c r="D20" s="4" t="s">
        <v>12</v>
      </c>
      <c r="E20" s="5" t="s">
        <v>20</v>
      </c>
      <c r="F20" s="6"/>
      <c r="G20" s="4" t="s">
        <v>12</v>
      </c>
      <c r="H20" s="5" t="s">
        <v>20</v>
      </c>
      <c r="I20" s="6"/>
      <c r="J20" s="4" t="s">
        <v>12</v>
      </c>
      <c r="K20" s="5" t="s">
        <v>20</v>
      </c>
      <c r="L20" s="6"/>
      <c r="M20" s="4" t="s">
        <v>12</v>
      </c>
      <c r="N20" s="5" t="s">
        <v>20</v>
      </c>
      <c r="O20" s="6"/>
      <c r="P20" s="4" t="s">
        <v>12</v>
      </c>
      <c r="Q20" s="5" t="s">
        <v>20</v>
      </c>
      <c r="R20" s="6"/>
      <c r="S20" s="195" t="str">
        <f>IF(SUM(F20:F23,I20:I23,L20:L23,O20:O23,R20:R23)=0,"Attente",SUM(F20:F23,I20:I23,L20:L23,O20:O23,R20:R23))</f>
        <v>Attente</v>
      </c>
    </row>
    <row r="21" spans="1:20" ht="18" customHeight="1" x14ac:dyDescent="0.25">
      <c r="A21" s="200"/>
      <c r="B21" s="193"/>
      <c r="C21" s="37">
        <v>2</v>
      </c>
      <c r="D21" s="4" t="s">
        <v>12</v>
      </c>
      <c r="E21" s="5" t="s">
        <v>20</v>
      </c>
      <c r="F21" s="6"/>
      <c r="G21" s="4" t="s">
        <v>12</v>
      </c>
      <c r="H21" s="5" t="s">
        <v>20</v>
      </c>
      <c r="I21" s="6"/>
      <c r="J21" s="4" t="s">
        <v>12</v>
      </c>
      <c r="K21" s="5" t="s">
        <v>20</v>
      </c>
      <c r="L21" s="6"/>
      <c r="M21" s="4" t="s">
        <v>12</v>
      </c>
      <c r="N21" s="5" t="s">
        <v>20</v>
      </c>
      <c r="O21" s="6"/>
      <c r="P21" s="4" t="s">
        <v>12</v>
      </c>
      <c r="Q21" s="5" t="s">
        <v>20</v>
      </c>
      <c r="R21" s="6"/>
      <c r="S21" s="196"/>
    </row>
    <row r="22" spans="1:20" ht="18" customHeight="1" x14ac:dyDescent="0.25">
      <c r="A22" s="200"/>
      <c r="B22" s="193"/>
      <c r="C22" s="37">
        <v>3</v>
      </c>
      <c r="D22" s="4" t="s">
        <v>12</v>
      </c>
      <c r="E22" s="5" t="s">
        <v>20</v>
      </c>
      <c r="F22" s="6"/>
      <c r="G22" s="4" t="s">
        <v>12</v>
      </c>
      <c r="H22" s="5" t="s">
        <v>20</v>
      </c>
      <c r="I22" s="6"/>
      <c r="J22" s="4" t="s">
        <v>12</v>
      </c>
      <c r="K22" s="5" t="s">
        <v>20</v>
      </c>
      <c r="L22" s="6"/>
      <c r="M22" s="4" t="s">
        <v>12</v>
      </c>
      <c r="N22" s="5" t="s">
        <v>20</v>
      </c>
      <c r="O22" s="6"/>
      <c r="P22" s="4" t="s">
        <v>12</v>
      </c>
      <c r="Q22" s="5" t="s">
        <v>20</v>
      </c>
      <c r="R22" s="6"/>
      <c r="S22" s="196"/>
    </row>
    <row r="23" spans="1:20" ht="18" customHeight="1" thickBot="1" x14ac:dyDescent="0.3">
      <c r="A23" s="201"/>
      <c r="B23" s="194"/>
      <c r="C23" s="38" t="s">
        <v>10</v>
      </c>
      <c r="D23" s="19" t="s">
        <v>12</v>
      </c>
      <c r="E23" s="20" t="s">
        <v>20</v>
      </c>
      <c r="F23" s="21"/>
      <c r="G23" s="19" t="s">
        <v>12</v>
      </c>
      <c r="H23" s="20" t="s">
        <v>20</v>
      </c>
      <c r="I23" s="21"/>
      <c r="J23" s="19" t="s">
        <v>12</v>
      </c>
      <c r="K23" s="20" t="s">
        <v>20</v>
      </c>
      <c r="L23" s="21"/>
      <c r="M23" s="19" t="s">
        <v>12</v>
      </c>
      <c r="N23" s="20" t="s">
        <v>20</v>
      </c>
      <c r="O23" s="21"/>
      <c r="P23" s="19" t="s">
        <v>12</v>
      </c>
      <c r="Q23" s="20" t="s">
        <v>20</v>
      </c>
      <c r="R23" s="21"/>
      <c r="S23" s="197"/>
    </row>
    <row r="24" spans="1:20" ht="18" customHeight="1" thickTop="1" x14ac:dyDescent="0.25">
      <c r="A24" s="199" t="s">
        <v>30</v>
      </c>
      <c r="B24" s="202"/>
      <c r="C24" s="36">
        <v>1</v>
      </c>
      <c r="D24" s="15" t="s">
        <v>12</v>
      </c>
      <c r="E24" s="16" t="s">
        <v>20</v>
      </c>
      <c r="F24" s="17"/>
      <c r="G24" s="15" t="s">
        <v>12</v>
      </c>
      <c r="H24" s="16" t="s">
        <v>20</v>
      </c>
      <c r="I24" s="17"/>
      <c r="J24" s="15" t="s">
        <v>12</v>
      </c>
      <c r="K24" s="16" t="s">
        <v>20</v>
      </c>
      <c r="L24" s="17"/>
      <c r="M24" s="15" t="s">
        <v>12</v>
      </c>
      <c r="N24" s="16" t="s">
        <v>20</v>
      </c>
      <c r="O24" s="17"/>
      <c r="P24" s="15" t="s">
        <v>12</v>
      </c>
      <c r="Q24" s="16" t="s">
        <v>20</v>
      </c>
      <c r="R24" s="17"/>
      <c r="S24" s="203" t="str">
        <f>IF(SUM(F24:F27,I24:I27,L24:L27,O24:O27,R24:R27)=0,"Attente",SUM(F24:F27,I24:I27,L24:L27,O24:O27,R24:R27))</f>
        <v>Attente</v>
      </c>
    </row>
    <row r="25" spans="1:20" ht="18" customHeight="1" x14ac:dyDescent="0.25">
      <c r="A25" s="200"/>
      <c r="B25" s="193"/>
      <c r="C25" s="37">
        <v>2</v>
      </c>
      <c r="D25" s="4" t="s">
        <v>12</v>
      </c>
      <c r="E25" s="5" t="s">
        <v>20</v>
      </c>
      <c r="F25" s="6"/>
      <c r="G25" s="4" t="s">
        <v>12</v>
      </c>
      <c r="H25" s="5" t="s">
        <v>20</v>
      </c>
      <c r="I25" s="6"/>
      <c r="J25" s="4" t="s">
        <v>12</v>
      </c>
      <c r="K25" s="5" t="s">
        <v>20</v>
      </c>
      <c r="L25" s="6"/>
      <c r="M25" s="4" t="s">
        <v>12</v>
      </c>
      <c r="N25" s="5" t="s">
        <v>20</v>
      </c>
      <c r="O25" s="6"/>
      <c r="P25" s="4" t="s">
        <v>12</v>
      </c>
      <c r="Q25" s="5" t="s">
        <v>20</v>
      </c>
      <c r="R25" s="6"/>
      <c r="S25" s="196"/>
    </row>
    <row r="26" spans="1:20" ht="18" customHeight="1" x14ac:dyDescent="0.25">
      <c r="A26" s="200"/>
      <c r="B26" s="193"/>
      <c r="C26" s="37">
        <v>3</v>
      </c>
      <c r="D26" s="4" t="s">
        <v>12</v>
      </c>
      <c r="E26" s="5" t="s">
        <v>20</v>
      </c>
      <c r="F26" s="6"/>
      <c r="G26" s="4" t="s">
        <v>12</v>
      </c>
      <c r="H26" s="5" t="s">
        <v>20</v>
      </c>
      <c r="I26" s="6"/>
      <c r="J26" s="4" t="s">
        <v>12</v>
      </c>
      <c r="K26" s="5" t="s">
        <v>20</v>
      </c>
      <c r="L26" s="6"/>
      <c r="M26" s="4" t="s">
        <v>12</v>
      </c>
      <c r="N26" s="5" t="s">
        <v>20</v>
      </c>
      <c r="O26" s="6"/>
      <c r="P26" s="4" t="s">
        <v>12</v>
      </c>
      <c r="Q26" s="5" t="s">
        <v>20</v>
      </c>
      <c r="R26" s="6"/>
      <c r="S26" s="196"/>
    </row>
    <row r="27" spans="1:20" ht="18" customHeight="1" x14ac:dyDescent="0.25">
      <c r="A27" s="200"/>
      <c r="B27" s="193"/>
      <c r="C27" s="37" t="s">
        <v>10</v>
      </c>
      <c r="D27" s="4" t="s">
        <v>12</v>
      </c>
      <c r="E27" s="5" t="s">
        <v>20</v>
      </c>
      <c r="F27" s="6"/>
      <c r="G27" s="4" t="s">
        <v>12</v>
      </c>
      <c r="H27" s="5" t="s">
        <v>20</v>
      </c>
      <c r="I27" s="6"/>
      <c r="J27" s="4" t="s">
        <v>12</v>
      </c>
      <c r="K27" s="5" t="s">
        <v>20</v>
      </c>
      <c r="L27" s="6"/>
      <c r="M27" s="4" t="s">
        <v>12</v>
      </c>
      <c r="N27" s="5" t="s">
        <v>20</v>
      </c>
      <c r="O27" s="6"/>
      <c r="P27" s="4" t="s">
        <v>12</v>
      </c>
      <c r="Q27" s="5" t="s">
        <v>20</v>
      </c>
      <c r="R27" s="6"/>
      <c r="S27" s="198"/>
    </row>
    <row r="28" spans="1:20" ht="18" customHeight="1" x14ac:dyDescent="0.25">
      <c r="A28" s="200"/>
      <c r="B28" s="193"/>
      <c r="C28" s="37">
        <v>1</v>
      </c>
      <c r="D28" s="4" t="s">
        <v>12</v>
      </c>
      <c r="E28" s="5" t="s">
        <v>20</v>
      </c>
      <c r="F28" s="6"/>
      <c r="G28" s="4" t="s">
        <v>12</v>
      </c>
      <c r="H28" s="5" t="s">
        <v>20</v>
      </c>
      <c r="I28" s="6"/>
      <c r="J28" s="4" t="s">
        <v>12</v>
      </c>
      <c r="K28" s="5" t="s">
        <v>20</v>
      </c>
      <c r="L28" s="6"/>
      <c r="M28" s="4" t="s">
        <v>12</v>
      </c>
      <c r="N28" s="5" t="s">
        <v>20</v>
      </c>
      <c r="O28" s="6"/>
      <c r="P28" s="4" t="s">
        <v>12</v>
      </c>
      <c r="Q28" s="5" t="s">
        <v>20</v>
      </c>
      <c r="R28" s="6"/>
      <c r="S28" s="195" t="str">
        <f>IF(SUM(F28:F31,I28:I31,L28:L31,O28:O31,R28:R31)=0,"Attente",SUM(F28:F31,I28:I31,L28:L31,O28:O31,R28:R31))</f>
        <v>Attente</v>
      </c>
      <c r="T28" s="14"/>
    </row>
    <row r="29" spans="1:20" ht="18" customHeight="1" x14ac:dyDescent="0.25">
      <c r="A29" s="200"/>
      <c r="B29" s="193"/>
      <c r="C29" s="37">
        <v>2</v>
      </c>
      <c r="D29" s="4" t="s">
        <v>12</v>
      </c>
      <c r="E29" s="5" t="s">
        <v>20</v>
      </c>
      <c r="F29" s="6"/>
      <c r="G29" s="4" t="s">
        <v>12</v>
      </c>
      <c r="H29" s="5" t="s">
        <v>20</v>
      </c>
      <c r="I29" s="6"/>
      <c r="J29" s="4" t="s">
        <v>12</v>
      </c>
      <c r="K29" s="5" t="s">
        <v>20</v>
      </c>
      <c r="L29" s="6"/>
      <c r="M29" s="4" t="s">
        <v>12</v>
      </c>
      <c r="N29" s="5" t="s">
        <v>20</v>
      </c>
      <c r="O29" s="6"/>
      <c r="P29" s="4" t="s">
        <v>12</v>
      </c>
      <c r="Q29" s="5" t="s">
        <v>20</v>
      </c>
      <c r="R29" s="6"/>
      <c r="S29" s="196"/>
    </row>
    <row r="30" spans="1:20" ht="18" customHeight="1" x14ac:dyDescent="0.25">
      <c r="A30" s="200"/>
      <c r="B30" s="193"/>
      <c r="C30" s="37">
        <v>3</v>
      </c>
      <c r="D30" s="4" t="s">
        <v>12</v>
      </c>
      <c r="E30" s="5" t="s">
        <v>20</v>
      </c>
      <c r="F30" s="6"/>
      <c r="G30" s="4" t="s">
        <v>12</v>
      </c>
      <c r="H30" s="5" t="s">
        <v>20</v>
      </c>
      <c r="I30" s="6"/>
      <c r="J30" s="4" t="s">
        <v>12</v>
      </c>
      <c r="K30" s="5" t="s">
        <v>20</v>
      </c>
      <c r="L30" s="6"/>
      <c r="M30" s="4" t="s">
        <v>12</v>
      </c>
      <c r="N30" s="5" t="s">
        <v>20</v>
      </c>
      <c r="O30" s="6"/>
      <c r="P30" s="4" t="s">
        <v>12</v>
      </c>
      <c r="Q30" s="5" t="s">
        <v>20</v>
      </c>
      <c r="R30" s="6"/>
      <c r="S30" s="196"/>
    </row>
    <row r="31" spans="1:20" ht="18" customHeight="1" x14ac:dyDescent="0.25">
      <c r="A31" s="200"/>
      <c r="B31" s="193"/>
      <c r="C31" s="37" t="s">
        <v>10</v>
      </c>
      <c r="D31" s="4" t="s">
        <v>12</v>
      </c>
      <c r="E31" s="5" t="s">
        <v>20</v>
      </c>
      <c r="F31" s="6"/>
      <c r="G31" s="4" t="s">
        <v>12</v>
      </c>
      <c r="H31" s="5" t="s">
        <v>20</v>
      </c>
      <c r="I31" s="6"/>
      <c r="J31" s="4" t="s">
        <v>12</v>
      </c>
      <c r="K31" s="5" t="s">
        <v>20</v>
      </c>
      <c r="L31" s="6"/>
      <c r="M31" s="4" t="s">
        <v>12</v>
      </c>
      <c r="N31" s="5" t="s">
        <v>20</v>
      </c>
      <c r="O31" s="6"/>
      <c r="P31" s="4" t="s">
        <v>12</v>
      </c>
      <c r="Q31" s="5" t="s">
        <v>20</v>
      </c>
      <c r="R31" s="6"/>
      <c r="S31" s="198"/>
    </row>
    <row r="32" spans="1:20" ht="18" customHeight="1" x14ac:dyDescent="0.25">
      <c r="A32" s="200"/>
      <c r="B32" s="193"/>
      <c r="C32" s="37">
        <v>1</v>
      </c>
      <c r="D32" s="4" t="s">
        <v>12</v>
      </c>
      <c r="E32" s="5" t="s">
        <v>20</v>
      </c>
      <c r="F32" s="6"/>
      <c r="G32" s="4" t="s">
        <v>12</v>
      </c>
      <c r="H32" s="5" t="s">
        <v>20</v>
      </c>
      <c r="I32" s="6"/>
      <c r="J32" s="4" t="s">
        <v>12</v>
      </c>
      <c r="K32" s="5" t="s">
        <v>20</v>
      </c>
      <c r="L32" s="6"/>
      <c r="M32" s="4" t="s">
        <v>12</v>
      </c>
      <c r="N32" s="5" t="s">
        <v>20</v>
      </c>
      <c r="O32" s="6"/>
      <c r="P32" s="4" t="s">
        <v>12</v>
      </c>
      <c r="Q32" s="5" t="s">
        <v>20</v>
      </c>
      <c r="R32" s="6"/>
      <c r="S32" s="195" t="str">
        <f>IF(SUM(F32:F35,I32:I35,L32:L35,O32:O35,R32:R35)=0,"Attente",SUM(F32:F35,I32:I35,L32:L35,O32:O35,R32:R35))</f>
        <v>Attente</v>
      </c>
    </row>
    <row r="33" spans="1:19" ht="18" customHeight="1" x14ac:dyDescent="0.25">
      <c r="A33" s="200"/>
      <c r="B33" s="193"/>
      <c r="C33" s="37">
        <v>2</v>
      </c>
      <c r="D33" s="4" t="s">
        <v>12</v>
      </c>
      <c r="E33" s="5" t="s">
        <v>20</v>
      </c>
      <c r="F33" s="6"/>
      <c r="G33" s="4" t="s">
        <v>12</v>
      </c>
      <c r="H33" s="5" t="s">
        <v>20</v>
      </c>
      <c r="I33" s="6"/>
      <c r="J33" s="4" t="s">
        <v>12</v>
      </c>
      <c r="K33" s="5" t="s">
        <v>20</v>
      </c>
      <c r="L33" s="6"/>
      <c r="M33" s="4" t="s">
        <v>12</v>
      </c>
      <c r="N33" s="5" t="s">
        <v>20</v>
      </c>
      <c r="O33" s="6"/>
      <c r="P33" s="4" t="s">
        <v>12</v>
      </c>
      <c r="Q33" s="5" t="s">
        <v>20</v>
      </c>
      <c r="R33" s="6"/>
      <c r="S33" s="196"/>
    </row>
    <row r="34" spans="1:19" ht="18" customHeight="1" x14ac:dyDescent="0.25">
      <c r="A34" s="200"/>
      <c r="B34" s="193"/>
      <c r="C34" s="37">
        <v>3</v>
      </c>
      <c r="D34" s="4" t="s">
        <v>12</v>
      </c>
      <c r="E34" s="5" t="s">
        <v>20</v>
      </c>
      <c r="F34" s="6"/>
      <c r="G34" s="4" t="s">
        <v>12</v>
      </c>
      <c r="H34" s="5" t="s">
        <v>20</v>
      </c>
      <c r="I34" s="6"/>
      <c r="J34" s="4" t="s">
        <v>12</v>
      </c>
      <c r="K34" s="5" t="s">
        <v>20</v>
      </c>
      <c r="L34" s="6"/>
      <c r="M34" s="4" t="s">
        <v>12</v>
      </c>
      <c r="N34" s="5" t="s">
        <v>20</v>
      </c>
      <c r="O34" s="6"/>
      <c r="P34" s="4" t="s">
        <v>12</v>
      </c>
      <c r="Q34" s="5" t="s">
        <v>20</v>
      </c>
      <c r="R34" s="6"/>
      <c r="S34" s="196"/>
    </row>
    <row r="35" spans="1:19" ht="18" customHeight="1" x14ac:dyDescent="0.25">
      <c r="A35" s="200"/>
      <c r="B35" s="193"/>
      <c r="C35" s="37" t="s">
        <v>10</v>
      </c>
      <c r="D35" s="4" t="s">
        <v>12</v>
      </c>
      <c r="E35" s="5" t="s">
        <v>20</v>
      </c>
      <c r="F35" s="6"/>
      <c r="G35" s="4" t="s">
        <v>12</v>
      </c>
      <c r="H35" s="5" t="s">
        <v>20</v>
      </c>
      <c r="I35" s="6"/>
      <c r="J35" s="4" t="s">
        <v>12</v>
      </c>
      <c r="K35" s="5" t="s">
        <v>20</v>
      </c>
      <c r="L35" s="6"/>
      <c r="M35" s="4" t="s">
        <v>12</v>
      </c>
      <c r="N35" s="5" t="s">
        <v>20</v>
      </c>
      <c r="O35" s="6"/>
      <c r="P35" s="4" t="s">
        <v>12</v>
      </c>
      <c r="Q35" s="5" t="s">
        <v>20</v>
      </c>
      <c r="R35" s="6"/>
      <c r="S35" s="198"/>
    </row>
    <row r="36" spans="1:19" ht="18" customHeight="1" x14ac:dyDescent="0.25">
      <c r="A36" s="200"/>
      <c r="B36" s="193"/>
      <c r="C36" s="37">
        <v>1</v>
      </c>
      <c r="D36" s="4" t="s">
        <v>12</v>
      </c>
      <c r="E36" s="5" t="s">
        <v>20</v>
      </c>
      <c r="F36" s="6"/>
      <c r="G36" s="4" t="s">
        <v>12</v>
      </c>
      <c r="H36" s="5" t="s">
        <v>20</v>
      </c>
      <c r="I36" s="6"/>
      <c r="J36" s="4" t="s">
        <v>12</v>
      </c>
      <c r="K36" s="5" t="s">
        <v>20</v>
      </c>
      <c r="L36" s="6"/>
      <c r="M36" s="4" t="s">
        <v>12</v>
      </c>
      <c r="N36" s="5" t="s">
        <v>20</v>
      </c>
      <c r="O36" s="6"/>
      <c r="P36" s="4" t="s">
        <v>12</v>
      </c>
      <c r="Q36" s="5" t="s">
        <v>20</v>
      </c>
      <c r="R36" s="6"/>
      <c r="S36" s="195" t="str">
        <f>IF(SUM(F36:F39,I36:I39,L36:L39,O36:O39,R36:R39)=0,"Attente",SUM(F36:F39,I36:I39,L36:L39,O36:O39,R36:R39))</f>
        <v>Attente</v>
      </c>
    </row>
    <row r="37" spans="1:19" ht="18" customHeight="1" x14ac:dyDescent="0.25">
      <c r="A37" s="200"/>
      <c r="B37" s="193"/>
      <c r="C37" s="37">
        <v>2</v>
      </c>
      <c r="D37" s="4" t="s">
        <v>12</v>
      </c>
      <c r="E37" s="5" t="s">
        <v>20</v>
      </c>
      <c r="F37" s="6"/>
      <c r="G37" s="4" t="s">
        <v>12</v>
      </c>
      <c r="H37" s="5" t="s">
        <v>20</v>
      </c>
      <c r="I37" s="6"/>
      <c r="J37" s="4" t="s">
        <v>12</v>
      </c>
      <c r="K37" s="5" t="s">
        <v>20</v>
      </c>
      <c r="L37" s="6"/>
      <c r="M37" s="4" t="s">
        <v>12</v>
      </c>
      <c r="N37" s="5" t="s">
        <v>20</v>
      </c>
      <c r="O37" s="6"/>
      <c r="P37" s="4" t="s">
        <v>12</v>
      </c>
      <c r="Q37" s="5" t="s">
        <v>20</v>
      </c>
      <c r="R37" s="6"/>
      <c r="S37" s="196"/>
    </row>
    <row r="38" spans="1:19" ht="18" customHeight="1" x14ac:dyDescent="0.25">
      <c r="A38" s="200"/>
      <c r="B38" s="193"/>
      <c r="C38" s="37">
        <v>3</v>
      </c>
      <c r="D38" s="4" t="s">
        <v>12</v>
      </c>
      <c r="E38" s="5" t="s">
        <v>20</v>
      </c>
      <c r="F38" s="6"/>
      <c r="G38" s="4" t="s">
        <v>12</v>
      </c>
      <c r="H38" s="5" t="s">
        <v>20</v>
      </c>
      <c r="I38" s="6"/>
      <c r="J38" s="4" t="s">
        <v>12</v>
      </c>
      <c r="K38" s="5" t="s">
        <v>20</v>
      </c>
      <c r="L38" s="6"/>
      <c r="M38" s="4" t="s">
        <v>12</v>
      </c>
      <c r="N38" s="5" t="s">
        <v>20</v>
      </c>
      <c r="O38" s="6"/>
      <c r="P38" s="4" t="s">
        <v>12</v>
      </c>
      <c r="Q38" s="5" t="s">
        <v>20</v>
      </c>
      <c r="R38" s="6"/>
      <c r="S38" s="196"/>
    </row>
    <row r="39" spans="1:19" ht="18" customHeight="1" thickBot="1" x14ac:dyDescent="0.3">
      <c r="A39" s="201"/>
      <c r="B39" s="194"/>
      <c r="C39" s="38" t="s">
        <v>10</v>
      </c>
      <c r="D39" s="19" t="s">
        <v>12</v>
      </c>
      <c r="E39" s="20" t="s">
        <v>20</v>
      </c>
      <c r="F39" s="21"/>
      <c r="G39" s="19" t="s">
        <v>12</v>
      </c>
      <c r="H39" s="20" t="s">
        <v>20</v>
      </c>
      <c r="I39" s="21"/>
      <c r="J39" s="19" t="s">
        <v>12</v>
      </c>
      <c r="K39" s="20" t="s">
        <v>20</v>
      </c>
      <c r="L39" s="21"/>
      <c r="M39" s="19" t="s">
        <v>12</v>
      </c>
      <c r="N39" s="20" t="s">
        <v>20</v>
      </c>
      <c r="O39" s="21"/>
      <c r="P39" s="19" t="s">
        <v>12</v>
      </c>
      <c r="Q39" s="20" t="s">
        <v>20</v>
      </c>
      <c r="R39" s="21"/>
      <c r="S39" s="197"/>
    </row>
    <row r="40" spans="1:19" ht="21.95" hidden="1" customHeight="1" thickTop="1" x14ac:dyDescent="0.25">
      <c r="A40" s="199" t="s">
        <v>33</v>
      </c>
      <c r="B40" s="215"/>
      <c r="C40" s="36">
        <v>1</v>
      </c>
      <c r="D40" s="15" t="s">
        <v>12</v>
      </c>
      <c r="E40" s="16" t="s">
        <v>20</v>
      </c>
      <c r="F40" s="17"/>
      <c r="G40" s="15" t="s">
        <v>12</v>
      </c>
      <c r="H40" s="16" t="s">
        <v>20</v>
      </c>
      <c r="I40" s="17"/>
      <c r="J40" s="15" t="s">
        <v>12</v>
      </c>
      <c r="K40" s="16" t="s">
        <v>20</v>
      </c>
      <c r="L40" s="17"/>
      <c r="M40" s="15" t="s">
        <v>12</v>
      </c>
      <c r="N40" s="16" t="s">
        <v>20</v>
      </c>
      <c r="O40" s="17"/>
      <c r="P40" s="15" t="s">
        <v>12</v>
      </c>
      <c r="Q40" s="16" t="s">
        <v>20</v>
      </c>
      <c r="R40" s="16"/>
      <c r="S40" s="214" t="str">
        <f>IF(SUM(F40:F41,I40:I41,L40:L41,O40:O41,R40:R41)=0,"Attente",SUM(F40:F41,I40:I41,L40:L41,O40:O41,R40:R41))</f>
        <v>Attente</v>
      </c>
    </row>
    <row r="41" spans="1:19" ht="21.95" hidden="1" customHeight="1" x14ac:dyDescent="0.25">
      <c r="A41" s="200"/>
      <c r="B41" s="216"/>
      <c r="C41" s="39">
        <v>2</v>
      </c>
      <c r="D41" s="4" t="s">
        <v>12</v>
      </c>
      <c r="E41" s="5" t="s">
        <v>20</v>
      </c>
      <c r="F41" s="6"/>
      <c r="G41" s="4" t="s">
        <v>12</v>
      </c>
      <c r="H41" s="5" t="s">
        <v>20</v>
      </c>
      <c r="I41" s="6"/>
      <c r="J41" s="4" t="s">
        <v>12</v>
      </c>
      <c r="K41" s="5" t="s">
        <v>20</v>
      </c>
      <c r="L41" s="6"/>
      <c r="M41" s="4" t="s">
        <v>12</v>
      </c>
      <c r="N41" s="5" t="s">
        <v>20</v>
      </c>
      <c r="O41" s="6"/>
      <c r="P41" s="4" t="s">
        <v>12</v>
      </c>
      <c r="Q41" s="5" t="s">
        <v>20</v>
      </c>
      <c r="R41" s="5"/>
      <c r="S41" s="213"/>
    </row>
    <row r="42" spans="1:19" ht="21.95" hidden="1" customHeight="1" x14ac:dyDescent="0.25">
      <c r="A42" s="200"/>
      <c r="B42" s="216"/>
      <c r="C42" s="37">
        <v>1</v>
      </c>
      <c r="D42" s="4" t="s">
        <v>12</v>
      </c>
      <c r="E42" s="5" t="s">
        <v>20</v>
      </c>
      <c r="F42" s="6"/>
      <c r="G42" s="4" t="s">
        <v>12</v>
      </c>
      <c r="H42" s="5" t="s">
        <v>20</v>
      </c>
      <c r="I42" s="6"/>
      <c r="J42" s="4" t="s">
        <v>12</v>
      </c>
      <c r="K42" s="5" t="s">
        <v>20</v>
      </c>
      <c r="L42" s="6"/>
      <c r="M42" s="4" t="s">
        <v>12</v>
      </c>
      <c r="N42" s="5" t="s">
        <v>20</v>
      </c>
      <c r="O42" s="6"/>
      <c r="P42" s="4" t="s">
        <v>12</v>
      </c>
      <c r="Q42" s="5" t="s">
        <v>20</v>
      </c>
      <c r="R42" s="5"/>
      <c r="S42" s="213" t="str">
        <f t="shared" ref="S42" si="0">IF(SUM(F42:F43,I42:I43,L42:L43,O42:O43,R42:R43)=0,"Attente",SUM(F42:F43,I42:I43,L42:L43,O42:O43,R42:R43))</f>
        <v>Attente</v>
      </c>
    </row>
    <row r="43" spans="1:19" ht="21.95" hidden="1" customHeight="1" x14ac:dyDescent="0.25">
      <c r="A43" s="200"/>
      <c r="B43" s="216"/>
      <c r="C43" s="37">
        <v>2</v>
      </c>
      <c r="D43" s="4" t="s">
        <v>12</v>
      </c>
      <c r="E43" s="5" t="s">
        <v>20</v>
      </c>
      <c r="F43" s="6"/>
      <c r="G43" s="4" t="s">
        <v>12</v>
      </c>
      <c r="H43" s="5" t="s">
        <v>20</v>
      </c>
      <c r="I43" s="6"/>
      <c r="J43" s="4" t="s">
        <v>12</v>
      </c>
      <c r="K43" s="5" t="s">
        <v>20</v>
      </c>
      <c r="L43" s="6"/>
      <c r="M43" s="4" t="s">
        <v>12</v>
      </c>
      <c r="N43" s="5" t="s">
        <v>20</v>
      </c>
      <c r="O43" s="6"/>
      <c r="P43" s="4" t="s">
        <v>12</v>
      </c>
      <c r="Q43" s="5" t="s">
        <v>20</v>
      </c>
      <c r="R43" s="5"/>
      <c r="S43" s="213"/>
    </row>
    <row r="44" spans="1:19" ht="21.95" hidden="1" customHeight="1" x14ac:dyDescent="0.25">
      <c r="A44" s="200"/>
      <c r="B44" s="216"/>
      <c r="C44" s="37">
        <v>1</v>
      </c>
      <c r="D44" s="4" t="s">
        <v>12</v>
      </c>
      <c r="E44" s="5" t="s">
        <v>20</v>
      </c>
      <c r="F44" s="6"/>
      <c r="G44" s="4" t="s">
        <v>12</v>
      </c>
      <c r="H44" s="5" t="s">
        <v>20</v>
      </c>
      <c r="I44" s="6"/>
      <c r="J44" s="4" t="s">
        <v>12</v>
      </c>
      <c r="K44" s="5" t="s">
        <v>20</v>
      </c>
      <c r="L44" s="6"/>
      <c r="M44" s="4" t="s">
        <v>12</v>
      </c>
      <c r="N44" s="5" t="s">
        <v>20</v>
      </c>
      <c r="O44" s="6"/>
      <c r="P44" s="4" t="s">
        <v>12</v>
      </c>
      <c r="Q44" s="5" t="s">
        <v>20</v>
      </c>
      <c r="R44" s="5"/>
      <c r="S44" s="213" t="str">
        <f t="shared" ref="S44" si="1">IF(SUM(F44:F45,I44:I45,L44:L45,O44:O45,R44:R45)=0,"Attente",SUM(F44:F45,I44:I45,L44:L45,O44:O45,R44:R45))</f>
        <v>Attente</v>
      </c>
    </row>
    <row r="45" spans="1:19" ht="21.95" hidden="1" customHeight="1" x14ac:dyDescent="0.25">
      <c r="A45" s="200"/>
      <c r="B45" s="216"/>
      <c r="C45" s="37">
        <v>2</v>
      </c>
      <c r="D45" s="4" t="s">
        <v>12</v>
      </c>
      <c r="E45" s="5" t="s">
        <v>20</v>
      </c>
      <c r="F45" s="6"/>
      <c r="G45" s="4" t="s">
        <v>12</v>
      </c>
      <c r="H45" s="5" t="s">
        <v>20</v>
      </c>
      <c r="I45" s="6"/>
      <c r="J45" s="4" t="s">
        <v>12</v>
      </c>
      <c r="K45" s="5" t="s">
        <v>20</v>
      </c>
      <c r="L45" s="6"/>
      <c r="M45" s="4" t="s">
        <v>12</v>
      </c>
      <c r="N45" s="5" t="s">
        <v>20</v>
      </c>
      <c r="O45" s="6"/>
      <c r="P45" s="4" t="s">
        <v>12</v>
      </c>
      <c r="Q45" s="5" t="s">
        <v>20</v>
      </c>
      <c r="R45" s="5"/>
      <c r="S45" s="213"/>
    </row>
    <row r="46" spans="1:19" ht="21.95" hidden="1" customHeight="1" x14ac:dyDescent="0.25">
      <c r="A46" s="200"/>
      <c r="B46" s="216"/>
      <c r="C46" s="37">
        <v>1</v>
      </c>
      <c r="D46" s="4" t="s">
        <v>12</v>
      </c>
      <c r="E46" s="5" t="s">
        <v>20</v>
      </c>
      <c r="F46" s="6"/>
      <c r="G46" s="4" t="s">
        <v>12</v>
      </c>
      <c r="H46" s="5" t="s">
        <v>20</v>
      </c>
      <c r="I46" s="6"/>
      <c r="J46" s="4" t="s">
        <v>12</v>
      </c>
      <c r="K46" s="5" t="s">
        <v>20</v>
      </c>
      <c r="L46" s="6"/>
      <c r="M46" s="4" t="s">
        <v>12</v>
      </c>
      <c r="N46" s="5" t="s">
        <v>20</v>
      </c>
      <c r="O46" s="6"/>
      <c r="P46" s="4" t="s">
        <v>12</v>
      </c>
      <c r="Q46" s="5" t="s">
        <v>20</v>
      </c>
      <c r="R46" s="5"/>
      <c r="S46" s="213" t="str">
        <f t="shared" ref="S46" si="2">IF(SUM(F46:F47,I46:I47,L46:L47,O46:O47,R46:R47)=0,"Attente",SUM(F46:F47,I46:I47,L46:L47,O46:O47,R46:R47))</f>
        <v>Attente</v>
      </c>
    </row>
    <row r="47" spans="1:19" ht="21.95" hidden="1" customHeight="1" x14ac:dyDescent="0.25">
      <c r="A47" s="200"/>
      <c r="B47" s="216"/>
      <c r="C47" s="37">
        <v>2</v>
      </c>
      <c r="D47" s="4" t="s">
        <v>12</v>
      </c>
      <c r="E47" s="5" t="s">
        <v>20</v>
      </c>
      <c r="F47" s="6"/>
      <c r="G47" s="4" t="s">
        <v>12</v>
      </c>
      <c r="H47" s="5" t="s">
        <v>20</v>
      </c>
      <c r="I47" s="6"/>
      <c r="J47" s="4" t="s">
        <v>12</v>
      </c>
      <c r="K47" s="5" t="s">
        <v>20</v>
      </c>
      <c r="L47" s="6"/>
      <c r="M47" s="4" t="s">
        <v>12</v>
      </c>
      <c r="N47" s="5" t="s">
        <v>20</v>
      </c>
      <c r="O47" s="6"/>
      <c r="P47" s="4" t="s">
        <v>12</v>
      </c>
      <c r="Q47" s="5" t="s">
        <v>20</v>
      </c>
      <c r="R47" s="5"/>
      <c r="S47" s="213"/>
    </row>
    <row r="48" spans="1:19" ht="21.95" hidden="1" customHeight="1" x14ac:dyDescent="0.25">
      <c r="A48" s="200"/>
      <c r="B48" s="216"/>
      <c r="C48" s="40">
        <v>1</v>
      </c>
      <c r="D48" s="4" t="s">
        <v>12</v>
      </c>
      <c r="E48" s="5" t="s">
        <v>20</v>
      </c>
      <c r="F48" s="6"/>
      <c r="G48" s="4" t="s">
        <v>12</v>
      </c>
      <c r="H48" s="5" t="s">
        <v>20</v>
      </c>
      <c r="I48" s="6"/>
      <c r="J48" s="4" t="s">
        <v>12</v>
      </c>
      <c r="K48" s="5" t="s">
        <v>20</v>
      </c>
      <c r="L48" s="6"/>
      <c r="M48" s="4" t="s">
        <v>12</v>
      </c>
      <c r="N48" s="5" t="s">
        <v>20</v>
      </c>
      <c r="O48" s="6"/>
      <c r="P48" s="4" t="s">
        <v>12</v>
      </c>
      <c r="Q48" s="5" t="s">
        <v>20</v>
      </c>
      <c r="R48" s="5"/>
      <c r="S48" s="213" t="str">
        <f t="shared" ref="S48" si="3">IF(SUM(F48:F49,I48:I49,L48:L49,O48:O49,R48:R49)=0,"Attente",SUM(F48:F49,I48:I49,L48:L49,O48:O49,R48:R49))</f>
        <v>Attente</v>
      </c>
    </row>
    <row r="49" spans="1:19" ht="21.95" hidden="1" customHeight="1" x14ac:dyDescent="0.25">
      <c r="A49" s="200"/>
      <c r="B49" s="216"/>
      <c r="C49" s="37">
        <v>2</v>
      </c>
      <c r="D49" s="4" t="s">
        <v>12</v>
      </c>
      <c r="E49" s="5" t="s">
        <v>20</v>
      </c>
      <c r="F49" s="6"/>
      <c r="G49" s="4" t="s">
        <v>12</v>
      </c>
      <c r="H49" s="5" t="s">
        <v>20</v>
      </c>
      <c r="I49" s="6"/>
      <c r="J49" s="4" t="s">
        <v>12</v>
      </c>
      <c r="K49" s="5" t="s">
        <v>20</v>
      </c>
      <c r="L49" s="6"/>
      <c r="M49" s="4" t="s">
        <v>12</v>
      </c>
      <c r="N49" s="5" t="s">
        <v>20</v>
      </c>
      <c r="O49" s="6"/>
      <c r="P49" s="4" t="s">
        <v>12</v>
      </c>
      <c r="Q49" s="5" t="s">
        <v>20</v>
      </c>
      <c r="R49" s="5"/>
      <c r="S49" s="213"/>
    </row>
    <row r="50" spans="1:19" ht="21.95" hidden="1" customHeight="1" x14ac:dyDescent="0.25">
      <c r="A50" s="200"/>
      <c r="B50" s="216"/>
      <c r="C50" s="37">
        <v>1</v>
      </c>
      <c r="D50" s="4" t="s">
        <v>12</v>
      </c>
      <c r="E50" s="5" t="s">
        <v>20</v>
      </c>
      <c r="F50" s="6"/>
      <c r="G50" s="4" t="s">
        <v>12</v>
      </c>
      <c r="H50" s="5" t="s">
        <v>20</v>
      </c>
      <c r="I50" s="6"/>
      <c r="J50" s="4" t="s">
        <v>12</v>
      </c>
      <c r="K50" s="5" t="s">
        <v>20</v>
      </c>
      <c r="L50" s="6"/>
      <c r="M50" s="4" t="s">
        <v>12</v>
      </c>
      <c r="N50" s="5" t="s">
        <v>20</v>
      </c>
      <c r="O50" s="6"/>
      <c r="P50" s="4" t="s">
        <v>12</v>
      </c>
      <c r="Q50" s="5" t="s">
        <v>20</v>
      </c>
      <c r="R50" s="5"/>
      <c r="S50" s="213" t="str">
        <f t="shared" ref="S50" si="4">IF(SUM(F50:F51,I50:I51,L50:L51,O50:O51,R50:R51)=0,"Attente",SUM(F50:F51,I50:I51,L50:L51,O50:O51,R50:R51))</f>
        <v>Attente</v>
      </c>
    </row>
    <row r="51" spans="1:19" ht="21.95" hidden="1" customHeight="1" x14ac:dyDescent="0.25">
      <c r="A51" s="200"/>
      <c r="B51" s="216"/>
      <c r="C51" s="37">
        <v>2</v>
      </c>
      <c r="D51" s="4" t="s">
        <v>12</v>
      </c>
      <c r="E51" s="5" t="s">
        <v>20</v>
      </c>
      <c r="F51" s="6"/>
      <c r="G51" s="4" t="s">
        <v>12</v>
      </c>
      <c r="H51" s="5" t="s">
        <v>20</v>
      </c>
      <c r="I51" s="6"/>
      <c r="J51" s="4" t="s">
        <v>12</v>
      </c>
      <c r="K51" s="5" t="s">
        <v>20</v>
      </c>
      <c r="L51" s="6"/>
      <c r="M51" s="4" t="s">
        <v>12</v>
      </c>
      <c r="N51" s="5" t="s">
        <v>20</v>
      </c>
      <c r="O51" s="6"/>
      <c r="P51" s="4" t="s">
        <v>12</v>
      </c>
      <c r="Q51" s="5" t="s">
        <v>20</v>
      </c>
      <c r="R51" s="5"/>
      <c r="S51" s="213"/>
    </row>
    <row r="52" spans="1:19" ht="21.95" hidden="1" customHeight="1" x14ac:dyDescent="0.25">
      <c r="A52" s="200"/>
      <c r="B52" s="216"/>
      <c r="C52" s="37">
        <v>1</v>
      </c>
      <c r="D52" s="4" t="s">
        <v>12</v>
      </c>
      <c r="E52" s="5" t="s">
        <v>20</v>
      </c>
      <c r="F52" s="6"/>
      <c r="G52" s="4" t="s">
        <v>12</v>
      </c>
      <c r="H52" s="5" t="s">
        <v>20</v>
      </c>
      <c r="I52" s="6"/>
      <c r="J52" s="4" t="s">
        <v>12</v>
      </c>
      <c r="K52" s="5" t="s">
        <v>20</v>
      </c>
      <c r="L52" s="6"/>
      <c r="M52" s="4" t="s">
        <v>12</v>
      </c>
      <c r="N52" s="5" t="s">
        <v>20</v>
      </c>
      <c r="O52" s="6"/>
      <c r="P52" s="4" t="s">
        <v>12</v>
      </c>
      <c r="Q52" s="5" t="s">
        <v>20</v>
      </c>
      <c r="R52" s="5"/>
      <c r="S52" s="213" t="str">
        <f t="shared" ref="S52" si="5">IF(SUM(F52:F53,I52:I53,L52:L53,O52:O53,R52:R53)=0,"Attente",SUM(F52:F53,I52:I53,L52:L53,O52:O53,R52:R53))</f>
        <v>Attente</v>
      </c>
    </row>
    <row r="53" spans="1:19" ht="21.95" hidden="1" customHeight="1" x14ac:dyDescent="0.25">
      <c r="A53" s="200"/>
      <c r="B53" s="216"/>
      <c r="C53" s="37">
        <v>2</v>
      </c>
      <c r="D53" s="4" t="s">
        <v>12</v>
      </c>
      <c r="E53" s="5" t="s">
        <v>20</v>
      </c>
      <c r="F53" s="6"/>
      <c r="G53" s="4" t="s">
        <v>12</v>
      </c>
      <c r="H53" s="5" t="s">
        <v>20</v>
      </c>
      <c r="I53" s="6"/>
      <c r="J53" s="4" t="s">
        <v>12</v>
      </c>
      <c r="K53" s="5" t="s">
        <v>20</v>
      </c>
      <c r="L53" s="6"/>
      <c r="M53" s="4" t="s">
        <v>12</v>
      </c>
      <c r="N53" s="5" t="s">
        <v>20</v>
      </c>
      <c r="O53" s="6"/>
      <c r="P53" s="4" t="s">
        <v>12</v>
      </c>
      <c r="Q53" s="5" t="s">
        <v>20</v>
      </c>
      <c r="R53" s="5"/>
      <c r="S53" s="213"/>
    </row>
    <row r="54" spans="1:19" ht="21.95" hidden="1" customHeight="1" x14ac:dyDescent="0.25">
      <c r="A54" s="200"/>
      <c r="B54" s="216"/>
      <c r="C54" s="37">
        <v>1</v>
      </c>
      <c r="D54" s="4" t="s">
        <v>12</v>
      </c>
      <c r="E54" s="5" t="s">
        <v>20</v>
      </c>
      <c r="F54" s="6"/>
      <c r="G54" s="4" t="s">
        <v>12</v>
      </c>
      <c r="H54" s="5" t="s">
        <v>20</v>
      </c>
      <c r="I54" s="6"/>
      <c r="J54" s="4" t="s">
        <v>12</v>
      </c>
      <c r="K54" s="5" t="s">
        <v>20</v>
      </c>
      <c r="L54" s="6"/>
      <c r="M54" s="4" t="s">
        <v>12</v>
      </c>
      <c r="N54" s="5" t="s">
        <v>20</v>
      </c>
      <c r="O54" s="6"/>
      <c r="P54" s="4" t="s">
        <v>12</v>
      </c>
      <c r="Q54" s="5" t="s">
        <v>20</v>
      </c>
      <c r="R54" s="5"/>
      <c r="S54" s="213" t="str">
        <f t="shared" ref="S54" si="6">IF(SUM(F54:F55,I54:I55,L54:L55,O54:O55,R54:R55)=0,"Attente",SUM(F54:F55,I54:I55,L54:L55,O54:O55,R54:R55))</f>
        <v>Attente</v>
      </c>
    </row>
    <row r="55" spans="1:19" ht="21.95" hidden="1" customHeight="1" x14ac:dyDescent="0.25">
      <c r="A55" s="200"/>
      <c r="B55" s="216"/>
      <c r="C55" s="37">
        <v>2</v>
      </c>
      <c r="D55" s="4" t="s">
        <v>12</v>
      </c>
      <c r="E55" s="5" t="s">
        <v>20</v>
      </c>
      <c r="F55" s="6"/>
      <c r="G55" s="4" t="s">
        <v>12</v>
      </c>
      <c r="H55" s="5" t="s">
        <v>20</v>
      </c>
      <c r="I55" s="6"/>
      <c r="J55" s="4" t="s">
        <v>12</v>
      </c>
      <c r="K55" s="5" t="s">
        <v>20</v>
      </c>
      <c r="L55" s="6"/>
      <c r="M55" s="4" t="s">
        <v>12</v>
      </c>
      <c r="N55" s="5" t="s">
        <v>20</v>
      </c>
      <c r="O55" s="6"/>
      <c r="P55" s="4" t="s">
        <v>12</v>
      </c>
      <c r="Q55" s="5" t="s">
        <v>20</v>
      </c>
      <c r="R55" s="5"/>
      <c r="S55" s="213"/>
    </row>
    <row r="56" spans="1:19" ht="21.95" hidden="1" customHeight="1" x14ac:dyDescent="0.25">
      <c r="A56" s="200"/>
      <c r="B56" s="216"/>
      <c r="C56" s="37">
        <v>1</v>
      </c>
      <c r="D56" s="4" t="s">
        <v>12</v>
      </c>
      <c r="E56" s="5" t="s">
        <v>20</v>
      </c>
      <c r="F56" s="6"/>
      <c r="G56" s="4" t="s">
        <v>12</v>
      </c>
      <c r="H56" s="5" t="s">
        <v>20</v>
      </c>
      <c r="I56" s="6"/>
      <c r="J56" s="4" t="s">
        <v>12</v>
      </c>
      <c r="K56" s="5" t="s">
        <v>20</v>
      </c>
      <c r="L56" s="6"/>
      <c r="M56" s="4" t="s">
        <v>12</v>
      </c>
      <c r="N56" s="5" t="s">
        <v>20</v>
      </c>
      <c r="O56" s="6"/>
      <c r="P56" s="4" t="s">
        <v>12</v>
      </c>
      <c r="Q56" s="5" t="s">
        <v>20</v>
      </c>
      <c r="R56" s="5"/>
      <c r="S56" s="213" t="str">
        <f t="shared" ref="S56" si="7">IF(SUM(F56:F57,I56:I57,L56:L57,O56:O57,R56:R57)=0,"Attente",SUM(F56:F57,I56:I57,L56:L57,O56:O57,R56:R57))</f>
        <v>Attente</v>
      </c>
    </row>
    <row r="57" spans="1:19" ht="21.95" hidden="1" customHeight="1" thickBot="1" x14ac:dyDescent="0.3">
      <c r="A57" s="201"/>
      <c r="B57" s="217"/>
      <c r="C57" s="38">
        <v>2</v>
      </c>
      <c r="D57" s="19" t="s">
        <v>12</v>
      </c>
      <c r="E57" s="20" t="s">
        <v>20</v>
      </c>
      <c r="F57" s="21"/>
      <c r="G57" s="19" t="s">
        <v>12</v>
      </c>
      <c r="H57" s="20" t="s">
        <v>20</v>
      </c>
      <c r="I57" s="21"/>
      <c r="J57" s="19" t="s">
        <v>12</v>
      </c>
      <c r="K57" s="20" t="s">
        <v>20</v>
      </c>
      <c r="L57" s="21"/>
      <c r="M57" s="19" t="s">
        <v>12</v>
      </c>
      <c r="N57" s="20" t="s">
        <v>20</v>
      </c>
      <c r="O57" s="21"/>
      <c r="P57" s="19" t="s">
        <v>12</v>
      </c>
      <c r="Q57" s="20" t="s">
        <v>20</v>
      </c>
      <c r="R57" s="20"/>
      <c r="S57" s="218"/>
    </row>
    <row r="58" spans="1:19" ht="16.5" customHeight="1" thickTop="1" x14ac:dyDescent="0.25"/>
    <row r="59" spans="1:19" ht="15.75" customHeight="1" x14ac:dyDescent="0.25"/>
    <row r="60" spans="1:19" x14ac:dyDescent="0.25">
      <c r="I60" s="222"/>
      <c r="J60" s="222"/>
      <c r="L60" s="222"/>
      <c r="M60" s="222"/>
      <c r="O60" s="222"/>
      <c r="P60" s="222"/>
      <c r="R60" s="222"/>
      <c r="S60" s="222"/>
    </row>
    <row r="62" spans="1:19" x14ac:dyDescent="0.25">
      <c r="H62" s="25"/>
      <c r="K62" s="25"/>
      <c r="N62" s="25"/>
      <c r="Q62" s="25"/>
    </row>
    <row r="63" spans="1:19" x14ac:dyDescent="0.25">
      <c r="H63" s="25"/>
      <c r="K63" s="25"/>
      <c r="N63" s="25"/>
      <c r="Q63" s="25"/>
    </row>
    <row r="64" spans="1:19" x14ac:dyDescent="0.25">
      <c r="H64" s="25"/>
      <c r="K64" s="25"/>
      <c r="N64" s="25"/>
      <c r="Q64" s="25"/>
    </row>
    <row r="65" spans="8:17" x14ac:dyDescent="0.25">
      <c r="H65" s="25"/>
      <c r="K65" s="25"/>
      <c r="N65" s="25"/>
      <c r="Q65" s="25"/>
    </row>
    <row r="66" spans="8:17" x14ac:dyDescent="0.25">
      <c r="H66" s="25"/>
      <c r="K66" s="25"/>
      <c r="N66" s="25"/>
      <c r="Q66" s="25"/>
    </row>
    <row r="67" spans="8:17" x14ac:dyDescent="0.25">
      <c r="H67" s="25"/>
      <c r="K67" s="25"/>
      <c r="N67" s="25"/>
      <c r="Q67" s="25"/>
    </row>
    <row r="68" spans="8:17" x14ac:dyDescent="0.25">
      <c r="H68" s="25"/>
      <c r="K68" s="25"/>
      <c r="N68" s="25"/>
      <c r="Q68" s="25"/>
    </row>
    <row r="69" spans="8:17" x14ac:dyDescent="0.25">
      <c r="H69" s="25"/>
      <c r="K69" s="25"/>
      <c r="N69" s="25"/>
      <c r="Q69" s="25"/>
    </row>
    <row r="70" spans="8:17" x14ac:dyDescent="0.25">
      <c r="H70" s="25"/>
      <c r="K70" s="25"/>
      <c r="N70" s="25"/>
      <c r="Q70" s="25"/>
    </row>
    <row r="71" spans="8:17" x14ac:dyDescent="0.25">
      <c r="H71" s="25"/>
      <c r="K71" s="25"/>
      <c r="N71" s="25"/>
      <c r="Q71" s="25"/>
    </row>
    <row r="72" spans="8:17" x14ac:dyDescent="0.25">
      <c r="H72" s="25"/>
      <c r="K72" s="25"/>
      <c r="N72" s="25"/>
      <c r="Q72" s="25"/>
    </row>
    <row r="73" spans="8:17" x14ac:dyDescent="0.25">
      <c r="H73" s="25"/>
      <c r="K73" s="25"/>
      <c r="N73" s="25"/>
      <c r="Q73" s="25"/>
    </row>
    <row r="74" spans="8:17" x14ac:dyDescent="0.25">
      <c r="H74" s="25"/>
      <c r="K74" s="25"/>
      <c r="N74" s="25"/>
      <c r="Q74" s="25"/>
    </row>
    <row r="75" spans="8:17" x14ac:dyDescent="0.25">
      <c r="H75" s="25"/>
      <c r="K75" s="25"/>
      <c r="N75" s="25"/>
      <c r="Q75" s="25"/>
    </row>
    <row r="76" spans="8:17" x14ac:dyDescent="0.25">
      <c r="H76" s="25"/>
      <c r="K76" s="25"/>
      <c r="N76" s="25"/>
      <c r="Q76" s="25"/>
    </row>
    <row r="77" spans="8:17" x14ac:dyDescent="0.25">
      <c r="H77" s="25"/>
      <c r="K77" s="25"/>
      <c r="N77" s="25"/>
      <c r="Q77" s="25"/>
    </row>
    <row r="78" spans="8:17" x14ac:dyDescent="0.25">
      <c r="H78" s="25"/>
      <c r="K78" s="25"/>
      <c r="N78" s="25"/>
      <c r="Q78" s="25"/>
    </row>
    <row r="79" spans="8:17" x14ac:dyDescent="0.25">
      <c r="H79" s="25"/>
      <c r="K79" s="25"/>
      <c r="N79" s="25"/>
      <c r="Q79" s="25"/>
    </row>
    <row r="80" spans="8:17" x14ac:dyDescent="0.25">
      <c r="H80" s="25"/>
      <c r="K80" s="25"/>
      <c r="N80" s="25"/>
      <c r="Q80" s="25"/>
    </row>
    <row r="81" spans="8:17" x14ac:dyDescent="0.25">
      <c r="H81" s="25"/>
      <c r="K81" s="25"/>
      <c r="N81" s="25"/>
      <c r="Q81" s="25"/>
    </row>
    <row r="82" spans="8:17" x14ac:dyDescent="0.25">
      <c r="H82" s="25"/>
      <c r="K82" s="25"/>
      <c r="N82" s="25"/>
      <c r="Q82" s="25"/>
    </row>
    <row r="83" spans="8:17" x14ac:dyDescent="0.25">
      <c r="H83" s="25"/>
      <c r="K83" s="25"/>
      <c r="N83" s="25"/>
      <c r="Q83" s="25"/>
    </row>
    <row r="84" spans="8:17" x14ac:dyDescent="0.25">
      <c r="H84" s="25"/>
      <c r="K84" s="25"/>
      <c r="N84" s="25"/>
      <c r="Q84" s="25"/>
    </row>
    <row r="85" spans="8:17" x14ac:dyDescent="0.25">
      <c r="H85" s="25"/>
      <c r="K85" s="25"/>
      <c r="N85" s="25"/>
      <c r="Q85" s="25"/>
    </row>
    <row r="86" spans="8:17" x14ac:dyDescent="0.25">
      <c r="H86" s="25"/>
      <c r="K86" s="25"/>
      <c r="N86" s="25"/>
      <c r="Q86" s="25"/>
    </row>
    <row r="87" spans="8:17" x14ac:dyDescent="0.25">
      <c r="H87" s="25"/>
      <c r="K87" s="25"/>
      <c r="N87" s="25"/>
      <c r="Q87" s="25"/>
    </row>
    <row r="88" spans="8:17" x14ac:dyDescent="0.25">
      <c r="H88" s="25"/>
      <c r="K88" s="25"/>
      <c r="N88" s="25"/>
      <c r="Q88" s="25"/>
    </row>
    <row r="89" spans="8:17" x14ac:dyDescent="0.25">
      <c r="H89" s="25"/>
      <c r="K89" s="25"/>
      <c r="N89" s="25"/>
      <c r="Q89" s="25"/>
    </row>
    <row r="90" spans="8:17" x14ac:dyDescent="0.25">
      <c r="H90" s="25"/>
      <c r="K90" s="25"/>
      <c r="N90" s="25"/>
      <c r="Q90" s="25"/>
    </row>
    <row r="91" spans="8:17" x14ac:dyDescent="0.25">
      <c r="H91" s="25"/>
      <c r="K91" s="25"/>
      <c r="N91" s="25"/>
      <c r="Q91" s="25"/>
    </row>
    <row r="92" spans="8:17" x14ac:dyDescent="0.25">
      <c r="H92" s="25"/>
      <c r="K92" s="25"/>
      <c r="N92" s="25"/>
      <c r="Q92" s="25"/>
    </row>
    <row r="93" spans="8:17" x14ac:dyDescent="0.25">
      <c r="H93" s="25"/>
      <c r="K93" s="25"/>
      <c r="N93" s="25"/>
      <c r="Q93" s="25"/>
    </row>
    <row r="94" spans="8:17" x14ac:dyDescent="0.25">
      <c r="H94" s="25"/>
      <c r="K94" s="25"/>
      <c r="N94" s="25"/>
      <c r="Q94" s="25"/>
    </row>
    <row r="95" spans="8:17" x14ac:dyDescent="0.25">
      <c r="H95" s="25"/>
      <c r="K95" s="25"/>
      <c r="N95" s="25"/>
      <c r="Q95" s="25"/>
    </row>
    <row r="96" spans="8:17" x14ac:dyDescent="0.25">
      <c r="H96" s="25"/>
      <c r="K96" s="25"/>
      <c r="N96" s="25"/>
      <c r="Q96" s="25"/>
    </row>
    <row r="97" spans="8:17" x14ac:dyDescent="0.25">
      <c r="H97" s="25"/>
      <c r="K97" s="25"/>
      <c r="N97" s="25"/>
      <c r="Q97" s="25"/>
    </row>
    <row r="98" spans="8:17" x14ac:dyDescent="0.25">
      <c r="H98" s="25"/>
      <c r="K98" s="25"/>
      <c r="N98" s="25"/>
      <c r="Q98" s="25"/>
    </row>
    <row r="99" spans="8:17" x14ac:dyDescent="0.25">
      <c r="H99" s="25"/>
      <c r="K99" s="25"/>
      <c r="N99" s="25"/>
      <c r="Q99" s="25"/>
    </row>
    <row r="100" spans="8:17" x14ac:dyDescent="0.25">
      <c r="H100" s="25"/>
      <c r="K100" s="25"/>
      <c r="N100" s="25"/>
      <c r="Q100" s="25"/>
    </row>
    <row r="101" spans="8:17" x14ac:dyDescent="0.25">
      <c r="H101" s="25"/>
      <c r="K101" s="25"/>
      <c r="N101" s="25"/>
      <c r="Q101" s="25"/>
    </row>
    <row r="102" spans="8:17" x14ac:dyDescent="0.25">
      <c r="H102" s="25"/>
      <c r="K102" s="25"/>
      <c r="N102" s="25"/>
      <c r="Q102" s="25"/>
    </row>
    <row r="103" spans="8:17" x14ac:dyDescent="0.25">
      <c r="H103" s="25"/>
      <c r="K103" s="25"/>
      <c r="N103" s="25"/>
      <c r="Q103" s="25"/>
    </row>
    <row r="104" spans="8:17" x14ac:dyDescent="0.25">
      <c r="H104" s="25"/>
      <c r="K104" s="25"/>
      <c r="N104" s="25"/>
      <c r="Q104" s="25"/>
    </row>
    <row r="105" spans="8:17" x14ac:dyDescent="0.25">
      <c r="H105" s="25"/>
      <c r="K105" s="25"/>
      <c r="N105" s="25"/>
      <c r="Q105" s="25"/>
    </row>
    <row r="106" spans="8:17" x14ac:dyDescent="0.25">
      <c r="H106" s="25"/>
      <c r="K106" s="25"/>
      <c r="N106" s="25"/>
      <c r="Q106" s="25"/>
    </row>
    <row r="107" spans="8:17" x14ac:dyDescent="0.25">
      <c r="H107" s="25"/>
      <c r="K107" s="25"/>
      <c r="N107" s="25"/>
      <c r="Q107" s="25"/>
    </row>
    <row r="108" spans="8:17" x14ac:dyDescent="0.25">
      <c r="H108" s="25"/>
      <c r="K108" s="25"/>
      <c r="N108" s="25"/>
      <c r="Q108" s="25"/>
    </row>
    <row r="109" spans="8:17" x14ac:dyDescent="0.25">
      <c r="H109" s="25"/>
      <c r="K109" s="25"/>
      <c r="N109" s="25"/>
      <c r="Q109" s="25"/>
    </row>
    <row r="110" spans="8:17" x14ac:dyDescent="0.25">
      <c r="H110" s="25"/>
      <c r="K110" s="25"/>
      <c r="N110" s="25"/>
      <c r="Q110" s="25"/>
    </row>
    <row r="111" spans="8:17" x14ac:dyDescent="0.25">
      <c r="H111" s="25"/>
      <c r="K111" s="25"/>
      <c r="N111" s="25"/>
      <c r="Q111" s="25"/>
    </row>
    <row r="112" spans="8:17" x14ac:dyDescent="0.25">
      <c r="H112" s="25"/>
      <c r="K112" s="25"/>
      <c r="N112" s="25"/>
      <c r="Q112" s="25"/>
    </row>
    <row r="113" spans="8:17" x14ac:dyDescent="0.25">
      <c r="H113" s="25"/>
      <c r="K113" s="25"/>
      <c r="N113" s="25"/>
      <c r="Q113" s="25"/>
    </row>
    <row r="114" spans="8:17" x14ac:dyDescent="0.25">
      <c r="H114" s="25"/>
      <c r="K114" s="25"/>
      <c r="N114" s="25"/>
      <c r="Q114" s="25"/>
    </row>
    <row r="115" spans="8:17" x14ac:dyDescent="0.25">
      <c r="H115" s="25"/>
      <c r="K115" s="25"/>
      <c r="N115" s="25"/>
      <c r="Q115" s="25"/>
    </row>
    <row r="116" spans="8:17" x14ac:dyDescent="0.25">
      <c r="H116" s="25"/>
      <c r="K116" s="25"/>
      <c r="N116" s="25"/>
      <c r="Q116" s="25"/>
    </row>
    <row r="117" spans="8:17" x14ac:dyDescent="0.25">
      <c r="H117" s="25"/>
      <c r="K117" s="25"/>
      <c r="N117" s="25"/>
      <c r="Q117" s="25"/>
    </row>
    <row r="118" spans="8:17" x14ac:dyDescent="0.25">
      <c r="H118" s="25"/>
      <c r="K118" s="25"/>
      <c r="N118" s="25"/>
      <c r="Q118" s="25"/>
    </row>
    <row r="119" spans="8:17" x14ac:dyDescent="0.25">
      <c r="H119" s="25"/>
      <c r="K119" s="25"/>
      <c r="N119" s="25"/>
      <c r="Q119" s="25"/>
    </row>
    <row r="120" spans="8:17" x14ac:dyDescent="0.25">
      <c r="H120" s="25"/>
      <c r="K120" s="25"/>
      <c r="N120" s="25"/>
      <c r="Q120" s="25"/>
    </row>
    <row r="121" spans="8:17" x14ac:dyDescent="0.25">
      <c r="H121" s="25"/>
      <c r="K121" s="25"/>
      <c r="N121" s="25"/>
      <c r="Q121" s="25"/>
    </row>
    <row r="122" spans="8:17" x14ac:dyDescent="0.25">
      <c r="H122" s="25"/>
      <c r="K122" s="25"/>
      <c r="N122" s="25"/>
      <c r="Q122" s="25"/>
    </row>
    <row r="123" spans="8:17" x14ac:dyDescent="0.25">
      <c r="H123" s="25"/>
      <c r="K123" s="25"/>
      <c r="N123" s="25"/>
      <c r="Q123" s="25"/>
    </row>
    <row r="124" spans="8:17" x14ac:dyDescent="0.25">
      <c r="H124" s="25"/>
      <c r="K124" s="25"/>
      <c r="N124" s="25"/>
      <c r="Q124" s="25"/>
    </row>
    <row r="125" spans="8:17" x14ac:dyDescent="0.25">
      <c r="H125" s="25"/>
      <c r="K125" s="25"/>
      <c r="N125" s="25"/>
      <c r="Q125" s="25"/>
    </row>
    <row r="126" spans="8:17" x14ac:dyDescent="0.25">
      <c r="H126" s="25"/>
      <c r="K126" s="25"/>
      <c r="N126" s="25"/>
      <c r="Q126" s="25"/>
    </row>
    <row r="127" spans="8:17" x14ac:dyDescent="0.25">
      <c r="H127" s="25"/>
      <c r="K127" s="25"/>
      <c r="N127" s="25"/>
      <c r="Q127" s="25"/>
    </row>
    <row r="128" spans="8:17" x14ac:dyDescent="0.25">
      <c r="H128" s="25"/>
      <c r="K128" s="25"/>
      <c r="N128" s="25"/>
      <c r="Q128" s="25"/>
    </row>
    <row r="129" spans="9:15" x14ac:dyDescent="0.25">
      <c r="I129" s="25"/>
      <c r="J129" s="25"/>
      <c r="O129" s="23"/>
    </row>
  </sheetData>
  <sheetProtection algorithmName="SHA-512" hashValue="vPWrex2QXShMEX9ldGDhumifWvBAcxWGqkTmgaII10QIXjG+X6J5HfGkB8fclZO0PNFFpZLUbpGcYxeyW2JCfw==" saltValue="wEW6ybfclRUOptl9HAX75g==" spinCount="100000" sheet="1" objects="1" scenarios="1" selectLockedCells="1"/>
  <dataConsolidate function="product"/>
  <mergeCells count="59">
    <mergeCell ref="R60:S60"/>
    <mergeCell ref="S6:S7"/>
    <mergeCell ref="S8:S11"/>
    <mergeCell ref="S24:S27"/>
    <mergeCell ref="B16:B19"/>
    <mergeCell ref="B20:B23"/>
    <mergeCell ref="I60:J60"/>
    <mergeCell ref="L60:M60"/>
    <mergeCell ref="O60:P60"/>
    <mergeCell ref="B48:B49"/>
    <mergeCell ref="S42:S43"/>
    <mergeCell ref="M6:O6"/>
    <mergeCell ref="P6:R6"/>
    <mergeCell ref="B36:B39"/>
    <mergeCell ref="S36:S39"/>
    <mergeCell ref="B42:B43"/>
    <mergeCell ref="B2:C2"/>
    <mergeCell ref="B3:C3"/>
    <mergeCell ref="B4:C4"/>
    <mergeCell ref="B5:C5"/>
    <mergeCell ref="D3:H3"/>
    <mergeCell ref="D2:H2"/>
    <mergeCell ref="D4:H4"/>
    <mergeCell ref="D5:H5"/>
    <mergeCell ref="A6:A7"/>
    <mergeCell ref="C6:C7"/>
    <mergeCell ref="D6:F6"/>
    <mergeCell ref="G6:I6"/>
    <mergeCell ref="J6:L6"/>
    <mergeCell ref="B6:B7"/>
    <mergeCell ref="A8:A23"/>
    <mergeCell ref="B8:B11"/>
    <mergeCell ref="S12:S15"/>
    <mergeCell ref="S16:S19"/>
    <mergeCell ref="S20:S23"/>
    <mergeCell ref="B12:B15"/>
    <mergeCell ref="B44:B45"/>
    <mergeCell ref="B46:B47"/>
    <mergeCell ref="B24:B27"/>
    <mergeCell ref="B28:B31"/>
    <mergeCell ref="S28:S31"/>
    <mergeCell ref="B32:B35"/>
    <mergeCell ref="S32:S35"/>
    <mergeCell ref="A1:S1"/>
    <mergeCell ref="S44:S45"/>
    <mergeCell ref="S46:S47"/>
    <mergeCell ref="S48:S49"/>
    <mergeCell ref="A24:A39"/>
    <mergeCell ref="S40:S41"/>
    <mergeCell ref="A40:A57"/>
    <mergeCell ref="B40:B41"/>
    <mergeCell ref="B50:B51"/>
    <mergeCell ref="B52:B53"/>
    <mergeCell ref="B54:B55"/>
    <mergeCell ref="S50:S51"/>
    <mergeCell ref="S52:S53"/>
    <mergeCell ref="S54:S55"/>
    <mergeCell ref="B56:B57"/>
    <mergeCell ref="S56:S57"/>
  </mergeCells>
  <conditionalFormatting sqref="D8">
    <cfRule type="containsText" dxfId="406" priority="474" operator="containsText" text="Champ_1">
      <formula>NOT(ISERROR(SEARCH("Champ_1",D8)))</formula>
    </cfRule>
    <cfRule type="containsText" dxfId="405" priority="475" operator="containsText" text="Champ_2">
      <formula>NOT(ISERROR(SEARCH("Champ_2",D8)))</formula>
    </cfRule>
    <cfRule type="containsText" dxfId="404" priority="476" operator="containsText" text="Champ_3">
      <formula>NOT(ISERROR(SEARCH("Champ_3",D8)))</formula>
    </cfRule>
    <cfRule type="containsText" dxfId="403" priority="477" operator="containsText" text="Champ_4">
      <formula>NOT(ISERROR(SEARCH("Champ_4",D8)))</formula>
    </cfRule>
  </conditionalFormatting>
  <conditionalFormatting sqref="E8:E57 H8:H57 Q8:Q39 K8:K57 N8:N57">
    <cfRule type="expression" dxfId="402" priority="467">
      <formula>D8="Champ_1"</formula>
    </cfRule>
    <cfRule type="expression" dxfId="401" priority="469">
      <formula>D8="Champ_2"</formula>
    </cfRule>
    <cfRule type="expression" dxfId="400" priority="471">
      <formula>D8="Champ_3"</formula>
    </cfRule>
    <cfRule type="expression" dxfId="399" priority="473">
      <formula>D8="Champ_4"</formula>
    </cfRule>
  </conditionalFormatting>
  <conditionalFormatting sqref="F8:F57 I8:I57 L8:L57 O8:O57 R8:R57">
    <cfRule type="containsBlanks" dxfId="398" priority="456">
      <formula>LEN(TRIM(F8))=0</formula>
    </cfRule>
    <cfRule type="expression" dxfId="397" priority="466">
      <formula>D8="Champ_1"</formula>
    </cfRule>
    <cfRule type="expression" dxfId="396" priority="468">
      <formula>D8="Champ_2"</formula>
    </cfRule>
    <cfRule type="expression" dxfId="395" priority="470">
      <formula>D8="Champ_3"</formula>
    </cfRule>
    <cfRule type="expression" dxfId="394" priority="472">
      <formula>D8="Champ_4"</formula>
    </cfRule>
  </conditionalFormatting>
  <conditionalFormatting sqref="S8:S11">
    <cfRule type="containsText" priority="463" stopIfTrue="1" operator="containsText" text="Attente">
      <formula>NOT(ISERROR(SEARCH("Attente",S8)))</formula>
    </cfRule>
    <cfRule type="cellIs" dxfId="393" priority="464" operator="lessThan">
      <formula>108</formula>
    </cfRule>
    <cfRule type="cellIs" dxfId="392" priority="465" operator="greaterThanOrEqual">
      <formula>108</formula>
    </cfRule>
  </conditionalFormatting>
  <conditionalFormatting sqref="S24:S27">
    <cfRule type="containsText" priority="460" stopIfTrue="1" operator="containsText" text="Attente">
      <formula>NOT(ISERROR(SEARCH("Attente",S24)))</formula>
    </cfRule>
    <cfRule type="cellIs" dxfId="391" priority="461" operator="lessThan">
      <formula>108</formula>
    </cfRule>
    <cfRule type="cellIs" dxfId="390" priority="462" operator="greaterThanOrEqual">
      <formula>108</formula>
    </cfRule>
  </conditionalFormatting>
  <conditionalFormatting sqref="D9:D11 D24:D27">
    <cfRule type="containsText" dxfId="389" priority="452" operator="containsText" text="Champ_1">
      <formula>NOT(ISERROR(SEARCH("Champ_1",D9)))</formula>
    </cfRule>
    <cfRule type="containsText" dxfId="388" priority="453" operator="containsText" text="Champ_2">
      <formula>NOT(ISERROR(SEARCH("Champ_2",D9)))</formula>
    </cfRule>
    <cfRule type="containsText" dxfId="387" priority="454" operator="containsText" text="Champ_3">
      <formula>NOT(ISERROR(SEARCH("Champ_3",D9)))</formula>
    </cfRule>
    <cfRule type="containsText" dxfId="386" priority="455" operator="containsText" text="Champ_4">
      <formula>NOT(ISERROR(SEARCH("Champ_4",D9)))</formula>
    </cfRule>
  </conditionalFormatting>
  <conditionalFormatting sqref="G8:G11 G24:G27">
    <cfRule type="containsText" dxfId="385" priority="439" operator="containsText" text="Champ_1">
      <formula>NOT(ISERROR(SEARCH("Champ_1",G8)))</formula>
    </cfRule>
    <cfRule type="containsText" dxfId="384" priority="440" operator="containsText" text="Champ_2">
      <formula>NOT(ISERROR(SEARCH("Champ_2",G8)))</formula>
    </cfRule>
    <cfRule type="containsText" dxfId="383" priority="441" operator="containsText" text="Champ_3">
      <formula>NOT(ISERROR(SEARCH("Champ_3",G8)))</formula>
    </cfRule>
    <cfRule type="containsText" dxfId="382" priority="442" operator="containsText" text="Champ_4">
      <formula>NOT(ISERROR(SEARCH("Champ_4",G8)))</formula>
    </cfRule>
  </conditionalFormatting>
  <conditionalFormatting sqref="J8:J11 J24:J27">
    <cfRule type="containsText" dxfId="381" priority="426" operator="containsText" text="Champ_1">
      <formula>NOT(ISERROR(SEARCH("Champ_1",J8)))</formula>
    </cfRule>
    <cfRule type="containsText" dxfId="380" priority="427" operator="containsText" text="Champ_2">
      <formula>NOT(ISERROR(SEARCH("Champ_2",J8)))</formula>
    </cfRule>
    <cfRule type="containsText" dxfId="379" priority="428" operator="containsText" text="Champ_3">
      <formula>NOT(ISERROR(SEARCH("Champ_3",J8)))</formula>
    </cfRule>
    <cfRule type="containsText" dxfId="378" priority="429" operator="containsText" text="Champ_4">
      <formula>NOT(ISERROR(SEARCH("Champ_4",J8)))</formula>
    </cfRule>
  </conditionalFormatting>
  <conditionalFormatting sqref="M8:M11 M24:M27">
    <cfRule type="containsText" dxfId="377" priority="413" operator="containsText" text="Champ_1">
      <formula>NOT(ISERROR(SEARCH("Champ_1",M8)))</formula>
    </cfRule>
    <cfRule type="containsText" dxfId="376" priority="414" operator="containsText" text="Champ_2">
      <formula>NOT(ISERROR(SEARCH("Champ_2",M8)))</formula>
    </cfRule>
    <cfRule type="containsText" dxfId="375" priority="415" operator="containsText" text="Champ_3">
      <formula>NOT(ISERROR(SEARCH("Champ_3",M8)))</formula>
    </cfRule>
    <cfRule type="containsText" dxfId="374" priority="416" operator="containsText" text="Champ_4">
      <formula>NOT(ISERROR(SEARCH("Champ_4",M8)))</formula>
    </cfRule>
  </conditionalFormatting>
  <conditionalFormatting sqref="P8:P11 P24:P27">
    <cfRule type="containsText" dxfId="373" priority="400" operator="containsText" text="Champ_1">
      <formula>NOT(ISERROR(SEARCH("Champ_1",P8)))</formula>
    </cfRule>
    <cfRule type="containsText" dxfId="372" priority="401" operator="containsText" text="Champ_2">
      <formula>NOT(ISERROR(SEARCH("Champ_2",P8)))</formula>
    </cfRule>
    <cfRule type="containsText" dxfId="371" priority="402" operator="containsText" text="Champ_3">
      <formula>NOT(ISERROR(SEARCH("Champ_3",P8)))</formula>
    </cfRule>
    <cfRule type="containsText" dxfId="370" priority="403" operator="containsText" text="Champ_4">
      <formula>NOT(ISERROR(SEARCH("Champ_4",P8)))</formula>
    </cfRule>
  </conditionalFormatting>
  <conditionalFormatting sqref="D56:D57">
    <cfRule type="containsText" dxfId="369" priority="375" operator="containsText" text="Champ_1">
      <formula>NOT(ISERROR(SEARCH("Champ_1",D56)))</formula>
    </cfRule>
    <cfRule type="containsText" dxfId="368" priority="376" operator="containsText" text="Champ_2">
      <formula>NOT(ISERROR(SEARCH("Champ_2",D56)))</formula>
    </cfRule>
    <cfRule type="containsText" dxfId="367" priority="377" operator="containsText" text="Champ_3">
      <formula>NOT(ISERROR(SEARCH("Champ_3",D56)))</formula>
    </cfRule>
    <cfRule type="containsText" dxfId="366" priority="378" operator="containsText" text="Champ_4">
      <formula>NOT(ISERROR(SEARCH("Champ_4",D56)))</formula>
    </cfRule>
  </conditionalFormatting>
  <conditionalFormatting sqref="G56:G57">
    <cfRule type="containsText" dxfId="365" priority="371" operator="containsText" text="Champ_1">
      <formula>NOT(ISERROR(SEARCH("Champ_1",G56)))</formula>
    </cfRule>
    <cfRule type="containsText" dxfId="364" priority="372" operator="containsText" text="Champ_2">
      <formula>NOT(ISERROR(SEARCH("Champ_2",G56)))</formula>
    </cfRule>
    <cfRule type="containsText" dxfId="363" priority="373" operator="containsText" text="Champ_3">
      <formula>NOT(ISERROR(SEARCH("Champ_3",G56)))</formula>
    </cfRule>
    <cfRule type="containsText" dxfId="362" priority="374" operator="containsText" text="Champ_4">
      <formula>NOT(ISERROR(SEARCH("Champ_4",G56)))</formula>
    </cfRule>
  </conditionalFormatting>
  <conditionalFormatting sqref="J56:J57">
    <cfRule type="containsText" dxfId="361" priority="367" operator="containsText" text="Champ_1">
      <formula>NOT(ISERROR(SEARCH("Champ_1",J56)))</formula>
    </cfRule>
    <cfRule type="containsText" dxfId="360" priority="368" operator="containsText" text="Champ_2">
      <formula>NOT(ISERROR(SEARCH("Champ_2",J56)))</formula>
    </cfRule>
    <cfRule type="containsText" dxfId="359" priority="369" operator="containsText" text="Champ_3">
      <formula>NOT(ISERROR(SEARCH("Champ_3",J56)))</formula>
    </cfRule>
    <cfRule type="containsText" dxfId="358" priority="370" operator="containsText" text="Champ_4">
      <formula>NOT(ISERROR(SEARCH("Champ_4",J56)))</formula>
    </cfRule>
  </conditionalFormatting>
  <conditionalFormatting sqref="M56:M57">
    <cfRule type="containsText" dxfId="357" priority="363" operator="containsText" text="Champ_1">
      <formula>NOT(ISERROR(SEARCH("Champ_1",M56)))</formula>
    </cfRule>
    <cfRule type="containsText" dxfId="356" priority="364" operator="containsText" text="Champ_2">
      <formula>NOT(ISERROR(SEARCH("Champ_2",M56)))</formula>
    </cfRule>
    <cfRule type="containsText" dxfId="355" priority="365" operator="containsText" text="Champ_3">
      <formula>NOT(ISERROR(SEARCH("Champ_3",M56)))</formula>
    </cfRule>
    <cfRule type="containsText" dxfId="354" priority="366" operator="containsText" text="Champ_4">
      <formula>NOT(ISERROR(SEARCH("Champ_4",M56)))</formula>
    </cfRule>
  </conditionalFormatting>
  <conditionalFormatting sqref="D12">
    <cfRule type="containsText" dxfId="353" priority="355" operator="containsText" text="Champ_1">
      <formula>NOT(ISERROR(SEARCH("Champ_1",D12)))</formula>
    </cfRule>
    <cfRule type="containsText" dxfId="352" priority="356" operator="containsText" text="Champ_2">
      <formula>NOT(ISERROR(SEARCH("Champ_2",D12)))</formula>
    </cfRule>
    <cfRule type="containsText" dxfId="351" priority="357" operator="containsText" text="Champ_3">
      <formula>NOT(ISERROR(SEARCH("Champ_3",D12)))</formula>
    </cfRule>
    <cfRule type="containsText" dxfId="350" priority="358" operator="containsText" text="Champ_4">
      <formula>NOT(ISERROR(SEARCH("Champ_4",D12)))</formula>
    </cfRule>
  </conditionalFormatting>
  <conditionalFormatting sqref="S12:S15">
    <cfRule type="containsText" priority="344" stopIfTrue="1" operator="containsText" text="Attente">
      <formula>NOT(ISERROR(SEARCH("Attente",S12)))</formula>
    </cfRule>
    <cfRule type="cellIs" dxfId="349" priority="345" operator="lessThan">
      <formula>108</formula>
    </cfRule>
    <cfRule type="cellIs" dxfId="348" priority="346" operator="greaterThanOrEqual">
      <formula>108</formula>
    </cfRule>
  </conditionalFormatting>
  <conditionalFormatting sqref="D13:D15">
    <cfRule type="containsText" dxfId="347" priority="339" operator="containsText" text="Champ_1">
      <formula>NOT(ISERROR(SEARCH("Champ_1",D13)))</formula>
    </cfRule>
    <cfRule type="containsText" dxfId="346" priority="340" operator="containsText" text="Champ_2">
      <formula>NOT(ISERROR(SEARCH("Champ_2",D13)))</formula>
    </cfRule>
    <cfRule type="containsText" dxfId="345" priority="341" operator="containsText" text="Champ_3">
      <formula>NOT(ISERROR(SEARCH("Champ_3",D13)))</formula>
    </cfRule>
    <cfRule type="containsText" dxfId="344" priority="342" operator="containsText" text="Champ_4">
      <formula>NOT(ISERROR(SEARCH("Champ_4",D13)))</formula>
    </cfRule>
  </conditionalFormatting>
  <conditionalFormatting sqref="G12:G15">
    <cfRule type="containsText" dxfId="343" priority="335" operator="containsText" text="Champ_1">
      <formula>NOT(ISERROR(SEARCH("Champ_1",G12)))</formula>
    </cfRule>
    <cfRule type="containsText" dxfId="342" priority="336" operator="containsText" text="Champ_2">
      <formula>NOT(ISERROR(SEARCH("Champ_2",G12)))</formula>
    </cfRule>
    <cfRule type="containsText" dxfId="341" priority="337" operator="containsText" text="Champ_3">
      <formula>NOT(ISERROR(SEARCH("Champ_3",G12)))</formula>
    </cfRule>
    <cfRule type="containsText" dxfId="340" priority="338" operator="containsText" text="Champ_4">
      <formula>NOT(ISERROR(SEARCH("Champ_4",G12)))</formula>
    </cfRule>
  </conditionalFormatting>
  <conditionalFormatting sqref="J12:J15">
    <cfRule type="containsText" dxfId="339" priority="331" operator="containsText" text="Champ_1">
      <formula>NOT(ISERROR(SEARCH("Champ_1",J12)))</formula>
    </cfRule>
    <cfRule type="containsText" dxfId="338" priority="332" operator="containsText" text="Champ_2">
      <formula>NOT(ISERROR(SEARCH("Champ_2",J12)))</formula>
    </cfRule>
    <cfRule type="containsText" dxfId="337" priority="333" operator="containsText" text="Champ_3">
      <formula>NOT(ISERROR(SEARCH("Champ_3",J12)))</formula>
    </cfRule>
    <cfRule type="containsText" dxfId="336" priority="334" operator="containsText" text="Champ_4">
      <formula>NOT(ISERROR(SEARCH("Champ_4",J12)))</formula>
    </cfRule>
  </conditionalFormatting>
  <conditionalFormatting sqref="M12:M15">
    <cfRule type="containsText" dxfId="335" priority="327" operator="containsText" text="Champ_1">
      <formula>NOT(ISERROR(SEARCH("Champ_1",M12)))</formula>
    </cfRule>
    <cfRule type="containsText" dxfId="334" priority="328" operator="containsText" text="Champ_2">
      <formula>NOT(ISERROR(SEARCH("Champ_2",M12)))</formula>
    </cfRule>
    <cfRule type="containsText" dxfId="333" priority="329" operator="containsText" text="Champ_3">
      <formula>NOT(ISERROR(SEARCH("Champ_3",M12)))</formula>
    </cfRule>
    <cfRule type="containsText" dxfId="332" priority="330" operator="containsText" text="Champ_4">
      <formula>NOT(ISERROR(SEARCH("Champ_4",M12)))</formula>
    </cfRule>
  </conditionalFormatting>
  <conditionalFormatting sqref="P12:P15">
    <cfRule type="containsText" dxfId="331" priority="323" operator="containsText" text="Champ_1">
      <formula>NOT(ISERROR(SEARCH("Champ_1",P12)))</formula>
    </cfRule>
    <cfRule type="containsText" dxfId="330" priority="324" operator="containsText" text="Champ_2">
      <formula>NOT(ISERROR(SEARCH("Champ_2",P12)))</formula>
    </cfRule>
    <cfRule type="containsText" dxfId="329" priority="325" operator="containsText" text="Champ_3">
      <formula>NOT(ISERROR(SEARCH("Champ_3",P12)))</formula>
    </cfRule>
    <cfRule type="containsText" dxfId="328" priority="326" operator="containsText" text="Champ_4">
      <formula>NOT(ISERROR(SEARCH("Champ_4",P12)))</formula>
    </cfRule>
  </conditionalFormatting>
  <conditionalFormatting sqref="D16">
    <cfRule type="containsText" dxfId="327" priority="319" operator="containsText" text="Champ_1">
      <formula>NOT(ISERROR(SEARCH("Champ_1",D16)))</formula>
    </cfRule>
    <cfRule type="containsText" dxfId="326" priority="320" operator="containsText" text="Champ_2">
      <formula>NOT(ISERROR(SEARCH("Champ_2",D16)))</formula>
    </cfRule>
    <cfRule type="containsText" dxfId="325" priority="321" operator="containsText" text="Champ_3">
      <formula>NOT(ISERROR(SEARCH("Champ_3",D16)))</formula>
    </cfRule>
    <cfRule type="containsText" dxfId="324" priority="322" operator="containsText" text="Champ_4">
      <formula>NOT(ISERROR(SEARCH("Champ_4",D16)))</formula>
    </cfRule>
  </conditionalFormatting>
  <conditionalFormatting sqref="S16:S19">
    <cfRule type="containsText" priority="308" stopIfTrue="1" operator="containsText" text="Attente">
      <formula>NOT(ISERROR(SEARCH("Attente",S16)))</formula>
    </cfRule>
    <cfRule type="cellIs" dxfId="323" priority="309" operator="lessThan">
      <formula>108</formula>
    </cfRule>
    <cfRule type="cellIs" dxfId="322" priority="310" operator="greaterThanOrEqual">
      <formula>108</formula>
    </cfRule>
  </conditionalFormatting>
  <conditionalFormatting sqref="D17:D19">
    <cfRule type="containsText" dxfId="321" priority="303" operator="containsText" text="Champ_1">
      <formula>NOT(ISERROR(SEARCH("Champ_1",D17)))</formula>
    </cfRule>
    <cfRule type="containsText" dxfId="320" priority="304" operator="containsText" text="Champ_2">
      <formula>NOT(ISERROR(SEARCH("Champ_2",D17)))</formula>
    </cfRule>
    <cfRule type="containsText" dxfId="319" priority="305" operator="containsText" text="Champ_3">
      <formula>NOT(ISERROR(SEARCH("Champ_3",D17)))</formula>
    </cfRule>
    <cfRule type="containsText" dxfId="318" priority="306" operator="containsText" text="Champ_4">
      <formula>NOT(ISERROR(SEARCH("Champ_4",D17)))</formula>
    </cfRule>
  </conditionalFormatting>
  <conditionalFormatting sqref="G16:G19">
    <cfRule type="containsText" dxfId="317" priority="299" operator="containsText" text="Champ_1">
      <formula>NOT(ISERROR(SEARCH("Champ_1",G16)))</formula>
    </cfRule>
    <cfRule type="containsText" dxfId="316" priority="300" operator="containsText" text="Champ_2">
      <formula>NOT(ISERROR(SEARCH("Champ_2",G16)))</formula>
    </cfRule>
    <cfRule type="containsText" dxfId="315" priority="301" operator="containsText" text="Champ_3">
      <formula>NOT(ISERROR(SEARCH("Champ_3",G16)))</formula>
    </cfRule>
    <cfRule type="containsText" dxfId="314" priority="302" operator="containsText" text="Champ_4">
      <formula>NOT(ISERROR(SEARCH("Champ_4",G16)))</formula>
    </cfRule>
  </conditionalFormatting>
  <conditionalFormatting sqref="J16:J19">
    <cfRule type="containsText" dxfId="313" priority="295" operator="containsText" text="Champ_1">
      <formula>NOT(ISERROR(SEARCH("Champ_1",J16)))</formula>
    </cfRule>
    <cfRule type="containsText" dxfId="312" priority="296" operator="containsText" text="Champ_2">
      <formula>NOT(ISERROR(SEARCH("Champ_2",J16)))</formula>
    </cfRule>
    <cfRule type="containsText" dxfId="311" priority="297" operator="containsText" text="Champ_3">
      <formula>NOT(ISERROR(SEARCH("Champ_3",J16)))</formula>
    </cfRule>
    <cfRule type="containsText" dxfId="310" priority="298" operator="containsText" text="Champ_4">
      <formula>NOT(ISERROR(SEARCH("Champ_4",J16)))</formula>
    </cfRule>
  </conditionalFormatting>
  <conditionalFormatting sqref="M16:M19">
    <cfRule type="containsText" dxfId="309" priority="291" operator="containsText" text="Champ_1">
      <formula>NOT(ISERROR(SEARCH("Champ_1",M16)))</formula>
    </cfRule>
    <cfRule type="containsText" dxfId="308" priority="292" operator="containsText" text="Champ_2">
      <formula>NOT(ISERROR(SEARCH("Champ_2",M16)))</formula>
    </cfRule>
    <cfRule type="containsText" dxfId="307" priority="293" operator="containsText" text="Champ_3">
      <formula>NOT(ISERROR(SEARCH("Champ_3",M16)))</formula>
    </cfRule>
    <cfRule type="containsText" dxfId="306" priority="294" operator="containsText" text="Champ_4">
      <formula>NOT(ISERROR(SEARCH("Champ_4",M16)))</formula>
    </cfRule>
  </conditionalFormatting>
  <conditionalFormatting sqref="P16:P19">
    <cfRule type="containsText" dxfId="305" priority="287" operator="containsText" text="Champ_1">
      <formula>NOT(ISERROR(SEARCH("Champ_1",P16)))</formula>
    </cfRule>
    <cfRule type="containsText" dxfId="304" priority="288" operator="containsText" text="Champ_2">
      <formula>NOT(ISERROR(SEARCH("Champ_2",P16)))</formula>
    </cfRule>
    <cfRule type="containsText" dxfId="303" priority="289" operator="containsText" text="Champ_3">
      <formula>NOT(ISERROR(SEARCH("Champ_3",P16)))</formula>
    </cfRule>
    <cfRule type="containsText" dxfId="302" priority="290" operator="containsText" text="Champ_4">
      <formula>NOT(ISERROR(SEARCH("Champ_4",P16)))</formula>
    </cfRule>
  </conditionalFormatting>
  <conditionalFormatting sqref="D20">
    <cfRule type="containsText" dxfId="301" priority="283" operator="containsText" text="Champ_1">
      <formula>NOT(ISERROR(SEARCH("Champ_1",D20)))</formula>
    </cfRule>
    <cfRule type="containsText" dxfId="300" priority="284" operator="containsText" text="Champ_2">
      <formula>NOT(ISERROR(SEARCH("Champ_2",D20)))</formula>
    </cfRule>
    <cfRule type="containsText" dxfId="299" priority="285" operator="containsText" text="Champ_3">
      <formula>NOT(ISERROR(SEARCH("Champ_3",D20)))</formula>
    </cfRule>
    <cfRule type="containsText" dxfId="298" priority="286" operator="containsText" text="Champ_4">
      <formula>NOT(ISERROR(SEARCH("Champ_4",D20)))</formula>
    </cfRule>
  </conditionalFormatting>
  <conditionalFormatting sqref="S20:S23">
    <cfRule type="containsText" priority="272" stopIfTrue="1" operator="containsText" text="Attente">
      <formula>NOT(ISERROR(SEARCH("Attente",S20)))</formula>
    </cfRule>
    <cfRule type="cellIs" dxfId="297" priority="273" operator="lessThan">
      <formula>108</formula>
    </cfRule>
    <cfRule type="cellIs" dxfId="296" priority="274" operator="greaterThanOrEqual">
      <formula>108</formula>
    </cfRule>
  </conditionalFormatting>
  <conditionalFormatting sqref="D21:D23">
    <cfRule type="containsText" dxfId="295" priority="267" operator="containsText" text="Champ_1">
      <formula>NOT(ISERROR(SEARCH("Champ_1",D21)))</formula>
    </cfRule>
    <cfRule type="containsText" dxfId="294" priority="268" operator="containsText" text="Champ_2">
      <formula>NOT(ISERROR(SEARCH("Champ_2",D21)))</formula>
    </cfRule>
    <cfRule type="containsText" dxfId="293" priority="269" operator="containsText" text="Champ_3">
      <formula>NOT(ISERROR(SEARCH("Champ_3",D21)))</formula>
    </cfRule>
    <cfRule type="containsText" dxfId="292" priority="270" operator="containsText" text="Champ_4">
      <formula>NOT(ISERROR(SEARCH("Champ_4",D21)))</formula>
    </cfRule>
  </conditionalFormatting>
  <conditionalFormatting sqref="G20:G23">
    <cfRule type="containsText" dxfId="291" priority="263" operator="containsText" text="Champ_1">
      <formula>NOT(ISERROR(SEARCH("Champ_1",G20)))</formula>
    </cfRule>
    <cfRule type="containsText" dxfId="290" priority="264" operator="containsText" text="Champ_2">
      <formula>NOT(ISERROR(SEARCH("Champ_2",G20)))</formula>
    </cfRule>
    <cfRule type="containsText" dxfId="289" priority="265" operator="containsText" text="Champ_3">
      <formula>NOT(ISERROR(SEARCH("Champ_3",G20)))</formula>
    </cfRule>
    <cfRule type="containsText" dxfId="288" priority="266" operator="containsText" text="Champ_4">
      <formula>NOT(ISERROR(SEARCH("Champ_4",G20)))</formula>
    </cfRule>
  </conditionalFormatting>
  <conditionalFormatting sqref="J20:J23">
    <cfRule type="containsText" dxfId="287" priority="259" operator="containsText" text="Champ_1">
      <formula>NOT(ISERROR(SEARCH("Champ_1",J20)))</formula>
    </cfRule>
    <cfRule type="containsText" dxfId="286" priority="260" operator="containsText" text="Champ_2">
      <formula>NOT(ISERROR(SEARCH("Champ_2",J20)))</formula>
    </cfRule>
    <cfRule type="containsText" dxfId="285" priority="261" operator="containsText" text="Champ_3">
      <formula>NOT(ISERROR(SEARCH("Champ_3",J20)))</formula>
    </cfRule>
    <cfRule type="containsText" dxfId="284" priority="262" operator="containsText" text="Champ_4">
      <formula>NOT(ISERROR(SEARCH("Champ_4",J20)))</formula>
    </cfRule>
  </conditionalFormatting>
  <conditionalFormatting sqref="M20:M23">
    <cfRule type="containsText" dxfId="283" priority="255" operator="containsText" text="Champ_1">
      <formula>NOT(ISERROR(SEARCH("Champ_1",M20)))</formula>
    </cfRule>
    <cfRule type="containsText" dxfId="282" priority="256" operator="containsText" text="Champ_2">
      <formula>NOT(ISERROR(SEARCH("Champ_2",M20)))</formula>
    </cfRule>
    <cfRule type="containsText" dxfId="281" priority="257" operator="containsText" text="Champ_3">
      <formula>NOT(ISERROR(SEARCH("Champ_3",M20)))</formula>
    </cfRule>
    <cfRule type="containsText" dxfId="280" priority="258" operator="containsText" text="Champ_4">
      <formula>NOT(ISERROR(SEARCH("Champ_4",M20)))</formula>
    </cfRule>
  </conditionalFormatting>
  <conditionalFormatting sqref="P20:P23">
    <cfRule type="containsText" dxfId="279" priority="251" operator="containsText" text="Champ_1">
      <formula>NOT(ISERROR(SEARCH("Champ_1",P20)))</formula>
    </cfRule>
    <cfRule type="containsText" dxfId="278" priority="252" operator="containsText" text="Champ_2">
      <formula>NOT(ISERROR(SEARCH("Champ_2",P20)))</formula>
    </cfRule>
    <cfRule type="containsText" dxfId="277" priority="253" operator="containsText" text="Champ_3">
      <formula>NOT(ISERROR(SEARCH("Champ_3",P20)))</formula>
    </cfRule>
    <cfRule type="containsText" dxfId="276" priority="254" operator="containsText" text="Champ_4">
      <formula>NOT(ISERROR(SEARCH("Champ_4",P20)))</formula>
    </cfRule>
  </conditionalFormatting>
  <conditionalFormatting sqref="S28:S31">
    <cfRule type="containsText" priority="240" stopIfTrue="1" operator="containsText" text="Attente">
      <formula>NOT(ISERROR(SEARCH("Attente",S28)))</formula>
    </cfRule>
    <cfRule type="cellIs" dxfId="275" priority="241" operator="lessThan">
      <formula>108</formula>
    </cfRule>
    <cfRule type="cellIs" dxfId="274" priority="242" operator="greaterThanOrEqual">
      <formula>108</formula>
    </cfRule>
  </conditionalFormatting>
  <conditionalFormatting sqref="D28:D31">
    <cfRule type="containsText" dxfId="273" priority="235" operator="containsText" text="Champ_1">
      <formula>NOT(ISERROR(SEARCH("Champ_1",D28)))</formula>
    </cfRule>
    <cfRule type="containsText" dxfId="272" priority="236" operator="containsText" text="Champ_2">
      <formula>NOT(ISERROR(SEARCH("Champ_2",D28)))</formula>
    </cfRule>
    <cfRule type="containsText" dxfId="271" priority="237" operator="containsText" text="Champ_3">
      <formula>NOT(ISERROR(SEARCH("Champ_3",D28)))</formula>
    </cfRule>
    <cfRule type="containsText" dxfId="270" priority="238" operator="containsText" text="Champ_4">
      <formula>NOT(ISERROR(SEARCH("Champ_4",D28)))</formula>
    </cfRule>
  </conditionalFormatting>
  <conditionalFormatting sqref="G28:G31">
    <cfRule type="containsText" dxfId="269" priority="231" operator="containsText" text="Champ_1">
      <formula>NOT(ISERROR(SEARCH("Champ_1",G28)))</formula>
    </cfRule>
    <cfRule type="containsText" dxfId="268" priority="232" operator="containsText" text="Champ_2">
      <formula>NOT(ISERROR(SEARCH("Champ_2",G28)))</formula>
    </cfRule>
    <cfRule type="containsText" dxfId="267" priority="233" operator="containsText" text="Champ_3">
      <formula>NOT(ISERROR(SEARCH("Champ_3",G28)))</formula>
    </cfRule>
    <cfRule type="containsText" dxfId="266" priority="234" operator="containsText" text="Champ_4">
      <formula>NOT(ISERROR(SEARCH("Champ_4",G28)))</formula>
    </cfRule>
  </conditionalFormatting>
  <conditionalFormatting sqref="J28:J31">
    <cfRule type="containsText" dxfId="265" priority="227" operator="containsText" text="Champ_1">
      <formula>NOT(ISERROR(SEARCH("Champ_1",J28)))</formula>
    </cfRule>
    <cfRule type="containsText" dxfId="264" priority="228" operator="containsText" text="Champ_2">
      <formula>NOT(ISERROR(SEARCH("Champ_2",J28)))</formula>
    </cfRule>
    <cfRule type="containsText" dxfId="263" priority="229" operator="containsText" text="Champ_3">
      <formula>NOT(ISERROR(SEARCH("Champ_3",J28)))</formula>
    </cfRule>
    <cfRule type="containsText" dxfId="262" priority="230" operator="containsText" text="Champ_4">
      <formula>NOT(ISERROR(SEARCH("Champ_4",J28)))</formula>
    </cfRule>
  </conditionalFormatting>
  <conditionalFormatting sqref="M28:M31">
    <cfRule type="containsText" dxfId="261" priority="223" operator="containsText" text="Champ_1">
      <formula>NOT(ISERROR(SEARCH("Champ_1",M28)))</formula>
    </cfRule>
    <cfRule type="containsText" dxfId="260" priority="224" operator="containsText" text="Champ_2">
      <formula>NOT(ISERROR(SEARCH("Champ_2",M28)))</formula>
    </cfRule>
    <cfRule type="containsText" dxfId="259" priority="225" operator="containsText" text="Champ_3">
      <formula>NOT(ISERROR(SEARCH("Champ_3",M28)))</formula>
    </cfRule>
    <cfRule type="containsText" dxfId="258" priority="226" operator="containsText" text="Champ_4">
      <formula>NOT(ISERROR(SEARCH("Champ_4",M28)))</formula>
    </cfRule>
  </conditionalFormatting>
  <conditionalFormatting sqref="P28:P31">
    <cfRule type="containsText" dxfId="257" priority="219" operator="containsText" text="Champ_1">
      <formula>NOT(ISERROR(SEARCH("Champ_1",P28)))</formula>
    </cfRule>
    <cfRule type="containsText" dxfId="256" priority="220" operator="containsText" text="Champ_2">
      <formula>NOT(ISERROR(SEARCH("Champ_2",P28)))</formula>
    </cfRule>
    <cfRule type="containsText" dxfId="255" priority="221" operator="containsText" text="Champ_3">
      <formula>NOT(ISERROR(SEARCH("Champ_3",P28)))</formula>
    </cfRule>
    <cfRule type="containsText" dxfId="254" priority="222" operator="containsText" text="Champ_4">
      <formula>NOT(ISERROR(SEARCH("Champ_4",P28)))</formula>
    </cfRule>
  </conditionalFormatting>
  <conditionalFormatting sqref="S32:S35">
    <cfRule type="containsText" priority="208" stopIfTrue="1" operator="containsText" text="Attente">
      <formula>NOT(ISERROR(SEARCH("Attente",S32)))</formula>
    </cfRule>
    <cfRule type="cellIs" dxfId="253" priority="209" operator="lessThan">
      <formula>108</formula>
    </cfRule>
    <cfRule type="cellIs" dxfId="252" priority="210" operator="greaterThanOrEqual">
      <formula>108</formula>
    </cfRule>
  </conditionalFormatting>
  <conditionalFormatting sqref="D32:D35">
    <cfRule type="containsText" dxfId="251" priority="203" operator="containsText" text="Champ_1">
      <formula>NOT(ISERROR(SEARCH("Champ_1",D32)))</formula>
    </cfRule>
    <cfRule type="containsText" dxfId="250" priority="204" operator="containsText" text="Champ_2">
      <formula>NOT(ISERROR(SEARCH("Champ_2",D32)))</formula>
    </cfRule>
    <cfRule type="containsText" dxfId="249" priority="205" operator="containsText" text="Champ_3">
      <formula>NOT(ISERROR(SEARCH("Champ_3",D32)))</formula>
    </cfRule>
    <cfRule type="containsText" dxfId="248" priority="206" operator="containsText" text="Champ_4">
      <formula>NOT(ISERROR(SEARCH("Champ_4",D32)))</formula>
    </cfRule>
  </conditionalFormatting>
  <conditionalFormatting sqref="G32:G35">
    <cfRule type="containsText" dxfId="247" priority="199" operator="containsText" text="Champ_1">
      <formula>NOT(ISERROR(SEARCH("Champ_1",G32)))</formula>
    </cfRule>
    <cfRule type="containsText" dxfId="246" priority="200" operator="containsText" text="Champ_2">
      <formula>NOT(ISERROR(SEARCH("Champ_2",G32)))</formula>
    </cfRule>
    <cfRule type="containsText" dxfId="245" priority="201" operator="containsText" text="Champ_3">
      <formula>NOT(ISERROR(SEARCH("Champ_3",G32)))</formula>
    </cfRule>
    <cfRule type="containsText" dxfId="244" priority="202" operator="containsText" text="Champ_4">
      <formula>NOT(ISERROR(SEARCH("Champ_4",G32)))</formula>
    </cfRule>
  </conditionalFormatting>
  <conditionalFormatting sqref="J32:J35">
    <cfRule type="containsText" dxfId="243" priority="195" operator="containsText" text="Champ_1">
      <formula>NOT(ISERROR(SEARCH("Champ_1",J32)))</formula>
    </cfRule>
    <cfRule type="containsText" dxfId="242" priority="196" operator="containsText" text="Champ_2">
      <formula>NOT(ISERROR(SEARCH("Champ_2",J32)))</formula>
    </cfRule>
    <cfRule type="containsText" dxfId="241" priority="197" operator="containsText" text="Champ_3">
      <formula>NOT(ISERROR(SEARCH("Champ_3",J32)))</formula>
    </cfRule>
    <cfRule type="containsText" dxfId="240" priority="198" operator="containsText" text="Champ_4">
      <formula>NOT(ISERROR(SEARCH("Champ_4",J32)))</formula>
    </cfRule>
  </conditionalFormatting>
  <conditionalFormatting sqref="M32:M35">
    <cfRule type="containsText" dxfId="239" priority="191" operator="containsText" text="Champ_1">
      <formula>NOT(ISERROR(SEARCH("Champ_1",M32)))</formula>
    </cfRule>
    <cfRule type="containsText" dxfId="238" priority="192" operator="containsText" text="Champ_2">
      <formula>NOT(ISERROR(SEARCH("Champ_2",M32)))</formula>
    </cfRule>
    <cfRule type="containsText" dxfId="237" priority="193" operator="containsText" text="Champ_3">
      <formula>NOT(ISERROR(SEARCH("Champ_3",M32)))</formula>
    </cfRule>
    <cfRule type="containsText" dxfId="236" priority="194" operator="containsText" text="Champ_4">
      <formula>NOT(ISERROR(SEARCH("Champ_4",M32)))</formula>
    </cfRule>
  </conditionalFormatting>
  <conditionalFormatting sqref="P32:P35">
    <cfRule type="containsText" dxfId="235" priority="187" operator="containsText" text="Champ_1">
      <formula>NOT(ISERROR(SEARCH("Champ_1",P32)))</formula>
    </cfRule>
    <cfRule type="containsText" dxfId="234" priority="188" operator="containsText" text="Champ_2">
      <formula>NOT(ISERROR(SEARCH("Champ_2",P32)))</formula>
    </cfRule>
    <cfRule type="containsText" dxfId="233" priority="189" operator="containsText" text="Champ_3">
      <formula>NOT(ISERROR(SEARCH("Champ_3",P32)))</formula>
    </cfRule>
    <cfRule type="containsText" dxfId="232" priority="190" operator="containsText" text="Champ_4">
      <formula>NOT(ISERROR(SEARCH("Champ_4",P32)))</formula>
    </cfRule>
  </conditionalFormatting>
  <conditionalFormatting sqref="S36:S39">
    <cfRule type="containsText" priority="176" stopIfTrue="1" operator="containsText" text="Attente">
      <formula>NOT(ISERROR(SEARCH("Attente",S36)))</formula>
    </cfRule>
    <cfRule type="cellIs" dxfId="231" priority="177" operator="lessThan">
      <formula>108</formula>
    </cfRule>
    <cfRule type="cellIs" dxfId="230" priority="178" operator="greaterThanOrEqual">
      <formula>108</formula>
    </cfRule>
  </conditionalFormatting>
  <conditionalFormatting sqref="D36:D39">
    <cfRule type="containsText" dxfId="229" priority="171" operator="containsText" text="Champ_1">
      <formula>NOT(ISERROR(SEARCH("Champ_1",D36)))</formula>
    </cfRule>
    <cfRule type="containsText" dxfId="228" priority="172" operator="containsText" text="Champ_2">
      <formula>NOT(ISERROR(SEARCH("Champ_2",D36)))</formula>
    </cfRule>
    <cfRule type="containsText" dxfId="227" priority="173" operator="containsText" text="Champ_3">
      <formula>NOT(ISERROR(SEARCH("Champ_3",D36)))</formula>
    </cfRule>
    <cfRule type="containsText" dxfId="226" priority="174" operator="containsText" text="Champ_4">
      <formula>NOT(ISERROR(SEARCH("Champ_4",D36)))</formula>
    </cfRule>
  </conditionalFormatting>
  <conditionalFormatting sqref="G36:G39">
    <cfRule type="containsText" dxfId="225" priority="167" operator="containsText" text="Champ_1">
      <formula>NOT(ISERROR(SEARCH("Champ_1",G36)))</formula>
    </cfRule>
    <cfRule type="containsText" dxfId="224" priority="168" operator="containsText" text="Champ_2">
      <formula>NOT(ISERROR(SEARCH("Champ_2",G36)))</formula>
    </cfRule>
    <cfRule type="containsText" dxfId="223" priority="169" operator="containsText" text="Champ_3">
      <formula>NOT(ISERROR(SEARCH("Champ_3",G36)))</formula>
    </cfRule>
    <cfRule type="containsText" dxfId="222" priority="170" operator="containsText" text="Champ_4">
      <formula>NOT(ISERROR(SEARCH("Champ_4",G36)))</formula>
    </cfRule>
  </conditionalFormatting>
  <conditionalFormatting sqref="J36:J39">
    <cfRule type="containsText" dxfId="221" priority="163" operator="containsText" text="Champ_1">
      <formula>NOT(ISERROR(SEARCH("Champ_1",J36)))</formula>
    </cfRule>
    <cfRule type="containsText" dxfId="220" priority="164" operator="containsText" text="Champ_2">
      <formula>NOT(ISERROR(SEARCH("Champ_2",J36)))</formula>
    </cfRule>
    <cfRule type="containsText" dxfId="219" priority="165" operator="containsText" text="Champ_3">
      <formula>NOT(ISERROR(SEARCH("Champ_3",J36)))</formula>
    </cfRule>
    <cfRule type="containsText" dxfId="218" priority="166" operator="containsText" text="Champ_4">
      <formula>NOT(ISERROR(SEARCH("Champ_4",J36)))</formula>
    </cfRule>
  </conditionalFormatting>
  <conditionalFormatting sqref="M36:M39">
    <cfRule type="containsText" dxfId="217" priority="159" operator="containsText" text="Champ_1">
      <formula>NOT(ISERROR(SEARCH("Champ_1",M36)))</formula>
    </cfRule>
    <cfRule type="containsText" dxfId="216" priority="160" operator="containsText" text="Champ_2">
      <formula>NOT(ISERROR(SEARCH("Champ_2",M36)))</formula>
    </cfRule>
    <cfRule type="containsText" dxfId="215" priority="161" operator="containsText" text="Champ_3">
      <formula>NOT(ISERROR(SEARCH("Champ_3",M36)))</formula>
    </cfRule>
    <cfRule type="containsText" dxfId="214" priority="162" operator="containsText" text="Champ_4">
      <formula>NOT(ISERROR(SEARCH("Champ_4",M36)))</formula>
    </cfRule>
  </conditionalFormatting>
  <conditionalFormatting sqref="P36:P39">
    <cfRule type="containsText" dxfId="213" priority="155" operator="containsText" text="Champ_1">
      <formula>NOT(ISERROR(SEARCH("Champ_1",P36)))</formula>
    </cfRule>
    <cfRule type="containsText" dxfId="212" priority="156" operator="containsText" text="Champ_2">
      <formula>NOT(ISERROR(SEARCH("Champ_2",P36)))</formula>
    </cfRule>
    <cfRule type="containsText" dxfId="211" priority="157" operator="containsText" text="Champ_3">
      <formula>NOT(ISERROR(SEARCH("Champ_3",P36)))</formula>
    </cfRule>
    <cfRule type="containsText" dxfId="210" priority="158" operator="containsText" text="Champ_4">
      <formula>NOT(ISERROR(SEARCH("Champ_4",P36)))</formula>
    </cfRule>
  </conditionalFormatting>
  <conditionalFormatting sqref="D40:D55">
    <cfRule type="containsText" dxfId="209" priority="39" operator="containsText" text="Champ_1">
      <formula>NOT(ISERROR(SEARCH("Champ_1",D40)))</formula>
    </cfRule>
    <cfRule type="containsText" dxfId="208" priority="40" operator="containsText" text="Champ_2">
      <formula>NOT(ISERROR(SEARCH("Champ_2",D40)))</formula>
    </cfRule>
    <cfRule type="containsText" dxfId="207" priority="41" operator="containsText" text="Champ_3">
      <formula>NOT(ISERROR(SEARCH("Champ_3",D40)))</formula>
    </cfRule>
    <cfRule type="containsText" dxfId="206" priority="42" operator="containsText" text="Champ_4">
      <formula>NOT(ISERROR(SEARCH("Champ_4",D40)))</formula>
    </cfRule>
  </conditionalFormatting>
  <conditionalFormatting sqref="G40:G55">
    <cfRule type="containsText" dxfId="205" priority="35" operator="containsText" text="Champ_1">
      <formula>NOT(ISERROR(SEARCH("Champ_1",G40)))</formula>
    </cfRule>
    <cfRule type="containsText" dxfId="204" priority="36" operator="containsText" text="Champ_2">
      <formula>NOT(ISERROR(SEARCH("Champ_2",G40)))</formula>
    </cfRule>
    <cfRule type="containsText" dxfId="203" priority="37" operator="containsText" text="Champ_3">
      <formula>NOT(ISERROR(SEARCH("Champ_3",G40)))</formula>
    </cfRule>
    <cfRule type="containsText" dxfId="202" priority="38" operator="containsText" text="Champ_4">
      <formula>NOT(ISERROR(SEARCH("Champ_4",G40)))</formula>
    </cfRule>
  </conditionalFormatting>
  <conditionalFormatting sqref="J40:J55">
    <cfRule type="containsText" dxfId="201" priority="31" operator="containsText" text="Champ_1">
      <formula>NOT(ISERROR(SEARCH("Champ_1",J40)))</formula>
    </cfRule>
    <cfRule type="containsText" dxfId="200" priority="32" operator="containsText" text="Champ_2">
      <formula>NOT(ISERROR(SEARCH("Champ_2",J40)))</formula>
    </cfRule>
    <cfRule type="containsText" dxfId="199" priority="33" operator="containsText" text="Champ_3">
      <formula>NOT(ISERROR(SEARCH("Champ_3",J40)))</formula>
    </cfRule>
    <cfRule type="containsText" dxfId="198" priority="34" operator="containsText" text="Champ_4">
      <formula>NOT(ISERROR(SEARCH("Champ_4",J40)))</formula>
    </cfRule>
  </conditionalFormatting>
  <conditionalFormatting sqref="M40:M55">
    <cfRule type="containsText" dxfId="197" priority="27" operator="containsText" text="Champ_1">
      <formula>NOT(ISERROR(SEARCH("Champ_1",M40)))</formula>
    </cfRule>
    <cfRule type="containsText" dxfId="196" priority="28" operator="containsText" text="Champ_2">
      <formula>NOT(ISERROR(SEARCH("Champ_2",M40)))</formula>
    </cfRule>
    <cfRule type="containsText" dxfId="195" priority="29" operator="containsText" text="Champ_3">
      <formula>NOT(ISERROR(SEARCH("Champ_3",M40)))</formula>
    </cfRule>
    <cfRule type="containsText" dxfId="194" priority="30" operator="containsText" text="Champ_4">
      <formula>NOT(ISERROR(SEARCH("Champ_4",M40)))</formula>
    </cfRule>
  </conditionalFormatting>
  <conditionalFormatting sqref="Q40:Q57">
    <cfRule type="expression" dxfId="193" priority="19">
      <formula>P40="Champ_1"</formula>
    </cfRule>
    <cfRule type="expression" dxfId="192" priority="20">
      <formula>P40="Champ_2"</formula>
    </cfRule>
    <cfRule type="expression" dxfId="191" priority="21">
      <formula>P40="Champ_3"</formula>
    </cfRule>
    <cfRule type="expression" dxfId="190" priority="22">
      <formula>P40="Champ_4"</formula>
    </cfRule>
  </conditionalFormatting>
  <conditionalFormatting sqref="P56:P57">
    <cfRule type="containsText" dxfId="189" priority="15" operator="containsText" text="Champ_1">
      <formula>NOT(ISERROR(SEARCH("Champ_1",P56)))</formula>
    </cfRule>
    <cfRule type="containsText" dxfId="188" priority="16" operator="containsText" text="Champ_2">
      <formula>NOT(ISERROR(SEARCH("Champ_2",P56)))</formula>
    </cfRule>
    <cfRule type="containsText" dxfId="187" priority="17" operator="containsText" text="Champ_3">
      <formula>NOT(ISERROR(SEARCH("Champ_3",P56)))</formula>
    </cfRule>
    <cfRule type="containsText" dxfId="186" priority="18" operator="containsText" text="Champ_4">
      <formula>NOT(ISERROR(SEARCH("Champ_4",P56)))</formula>
    </cfRule>
  </conditionalFormatting>
  <conditionalFormatting sqref="P40:P55">
    <cfRule type="containsText" dxfId="185" priority="11" operator="containsText" text="Champ_1">
      <formula>NOT(ISERROR(SEARCH("Champ_1",P40)))</formula>
    </cfRule>
    <cfRule type="containsText" dxfId="184" priority="12" operator="containsText" text="Champ_2">
      <formula>NOT(ISERROR(SEARCH("Champ_2",P40)))</formula>
    </cfRule>
    <cfRule type="containsText" dxfId="183" priority="13" operator="containsText" text="Champ_3">
      <formula>NOT(ISERROR(SEARCH("Champ_3",P40)))</formula>
    </cfRule>
    <cfRule type="containsText" dxfId="182" priority="14" operator="containsText" text="Champ_4">
      <formula>NOT(ISERROR(SEARCH("Champ_4",P40)))</formula>
    </cfRule>
  </conditionalFormatting>
  <conditionalFormatting sqref="S40:S57">
    <cfRule type="containsText" priority="43" stopIfTrue="1" operator="containsText" text="Attente">
      <formula>NOT(ISERROR(SEARCH("Attente",S40)))</formula>
    </cfRule>
    <cfRule type="cellIs" dxfId="181" priority="44" operator="lessThan">
      <formula>144</formula>
    </cfRule>
    <cfRule type="cellIs" dxfId="180" priority="45" operator="greaterThanOrEqual">
      <formula>144</formula>
    </cfRule>
  </conditionalFormatting>
  <conditionalFormatting sqref="D2:H5">
    <cfRule type="expression" dxfId="179" priority="9">
      <formula>MOD(ROW(),2)&lt;&gt;1</formula>
    </cfRule>
    <cfRule type="expression" dxfId="178" priority="10">
      <formula>MOD(ROW(),2)=1</formula>
    </cfRule>
  </conditionalFormatting>
  <conditionalFormatting sqref="B2:C2">
    <cfRule type="expression" dxfId="177" priority="7">
      <formula>MOD(ROW(),2)&lt;&gt;1</formula>
    </cfRule>
    <cfRule type="expression" dxfId="176" priority="8">
      <formula>MOD(ROW(),2)=1</formula>
    </cfRule>
  </conditionalFormatting>
  <conditionalFormatting sqref="B3:C3">
    <cfRule type="expression" dxfId="175" priority="5">
      <formula>MOD(ROW(),2)&lt;&gt;1</formula>
    </cfRule>
    <cfRule type="expression" dxfId="174" priority="6">
      <formula>MOD(ROW(),2)=1</formula>
    </cfRule>
  </conditionalFormatting>
  <conditionalFormatting sqref="B5:C5">
    <cfRule type="expression" dxfId="173" priority="3">
      <formula>MOD(ROW(),2)&lt;&gt;1</formula>
    </cfRule>
    <cfRule type="expression" dxfId="172" priority="4">
      <formula>MOD(ROW(),2)=1</formula>
    </cfRule>
  </conditionalFormatting>
  <conditionalFormatting sqref="B4:C4">
    <cfRule type="expression" dxfId="171" priority="1">
      <formula>MOD(ROW(),2)&lt;&gt;1</formula>
    </cfRule>
    <cfRule type="expression" dxfId="170" priority="2">
      <formula>MOD(ROW(),2)=1</formula>
    </cfRule>
  </conditionalFormatting>
  <dataValidations count="5">
    <dataValidation type="list" errorStyle="warning" allowBlank="1" showErrorMessage="1" errorTitle="Invalide" sqref="J8:J57 D8:D57 G8:G57 M8:M57 P8:P57">
      <formula1>ListeChamps</formula1>
    </dataValidation>
    <dataValidation type="custom" allowBlank="1" showErrorMessage="1" errorTitle="Saisie impossible" error="Choisir l'activité au préalable" sqref="F8:F57 R8:R57 I8:I57 L8:L57 O8:O57">
      <formula1>E8&lt;&gt;"Aucune"</formula1>
    </dataValidation>
    <dataValidation type="list" allowBlank="1" showInputMessage="1" showErrorMessage="1" sqref="E8:E57 H8:H57 Q8:Q57 K8:K57 N8:N57">
      <formula1>INDIRECT(D8)</formula1>
    </dataValidation>
    <dataValidation type="list" allowBlank="1" showInputMessage="1" showErrorMessage="1" sqref="B8:B39">
      <formula1>ListeEnseignants</formula1>
    </dataValidation>
    <dataValidation type="list" allowBlank="1" showInputMessage="1" sqref="B40:B57">
      <formula1>ListeEnseignants</formula1>
    </dataValidation>
  </dataValidations>
  <printOptions horizontalCentered="1"/>
  <pageMargins left="0.35433070866141736" right="0.35433070866141736" top="0.98425196850393704" bottom="0.98425196850393704" header="0.51181102362204722" footer="0.51181102362204722"/>
  <pageSetup paperSize="9" scale="38" fitToHeight="2" orientation="landscape" horizontalDpi="4294967292" verticalDpi="4294967292" r:id="rId1"/>
  <ignoredErrors>
    <ignoredError sqref="S12 S16 S20 S28 S8 S24" formulaRange="1"/>
    <ignoredError sqref="D2" unlocked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FF0000"/>
    <pageSetUpPr fitToPage="1"/>
  </sheetPr>
  <dimension ref="B1:I37"/>
  <sheetViews>
    <sheetView showGridLines="0" topLeftCell="B2" workbookViewId="0">
      <selection activeCell="K24" sqref="K24"/>
    </sheetView>
  </sheetViews>
  <sheetFormatPr baseColWidth="10" defaultRowHeight="15.75" x14ac:dyDescent="0.25"/>
  <cols>
    <col min="1" max="1" width="0" style="44" hidden="1" customWidth="1"/>
    <col min="2" max="2" width="1.625" style="44" customWidth="1"/>
    <col min="3" max="3" width="5.625" style="94" customWidth="1"/>
    <col min="4" max="4" width="3.625" style="44" customWidth="1"/>
    <col min="5" max="5" width="45.625" style="44" customWidth="1"/>
    <col min="6" max="9" width="11" style="44"/>
    <col min="10" max="10" width="2.625" style="44" customWidth="1"/>
    <col min="11" max="16384" width="11" style="44"/>
  </cols>
  <sheetData>
    <row r="1" spans="3:9" hidden="1" x14ac:dyDescent="0.25"/>
    <row r="2" spans="3:9" ht="15.95" customHeight="1" x14ac:dyDescent="0.25"/>
    <row r="3" spans="3:9" ht="21" x14ac:dyDescent="0.25">
      <c r="C3" s="129"/>
      <c r="D3" s="129"/>
      <c r="E3" s="130" t="s">
        <v>91</v>
      </c>
      <c r="F3" s="226" t="str">
        <f>IF(Accueil!F6="","",Accueil!F6)</f>
        <v/>
      </c>
      <c r="G3" s="226"/>
      <c r="H3" s="226"/>
      <c r="I3" s="226"/>
    </row>
    <row r="4" spans="3:9" ht="21" x14ac:dyDescent="0.25">
      <c r="C4" s="129"/>
      <c r="D4" s="129"/>
      <c r="E4" s="130" t="s">
        <v>92</v>
      </c>
      <c r="F4" s="226" t="str">
        <f>IF(Accueil!F7="","",Accueil!F7)</f>
        <v/>
      </c>
      <c r="G4" s="226"/>
      <c r="H4" s="226"/>
      <c r="I4" s="226"/>
    </row>
    <row r="5" spans="3:9" ht="21" x14ac:dyDescent="0.25">
      <c r="C5" s="129"/>
      <c r="D5" s="129"/>
      <c r="E5" s="130" t="s">
        <v>106</v>
      </c>
      <c r="F5" s="226" t="str">
        <f>IF(Accueil!F8="","",Accueil!F8)</f>
        <v/>
      </c>
      <c r="G5" s="226"/>
      <c r="H5" s="226"/>
      <c r="I5" s="226"/>
    </row>
    <row r="6" spans="3:9" ht="21" x14ac:dyDescent="0.25">
      <c r="C6" s="129"/>
      <c r="D6" s="129"/>
      <c r="E6" s="130" t="s">
        <v>107</v>
      </c>
      <c r="F6" s="226" t="str">
        <f>IF(Accueil!F9="","",Accueil!F9)</f>
        <v/>
      </c>
      <c r="G6" s="226"/>
      <c r="H6" s="226"/>
      <c r="I6" s="226"/>
    </row>
    <row r="7" spans="3:9" ht="8.1" customHeight="1" thickBot="1" x14ac:dyDescent="0.3"/>
    <row r="8" spans="3:9" ht="20.100000000000001" customHeight="1" thickBot="1" x14ac:dyDescent="0.3">
      <c r="C8" s="227" t="s">
        <v>113</v>
      </c>
      <c r="D8" s="227"/>
      <c r="E8" s="227"/>
      <c r="F8" s="95" t="str">
        <f>IF(Donnees!C2="","",Donnees!C2)</f>
        <v>Champ_1</v>
      </c>
      <c r="G8" s="95" t="str">
        <f>IF(Donnees!D2="","",Donnees!D2)</f>
        <v>Champ_2</v>
      </c>
      <c r="H8" s="95" t="str">
        <f>IF(Donnees!E2="","",Donnees!E2)</f>
        <v>Champ_3</v>
      </c>
      <c r="I8" s="95" t="str">
        <f>IF(Donnees!F2="","",Donnees!F2)</f>
        <v>Champ_4</v>
      </c>
    </row>
    <row r="9" spans="3:9" ht="20.100000000000001" customHeight="1" x14ac:dyDescent="0.25">
      <c r="C9" s="224" t="s">
        <v>114</v>
      </c>
      <c r="D9" s="96">
        <v>1</v>
      </c>
      <c r="E9" s="97" t="str">
        <f>IF(Cycle_2!B8="","-",Cycle_2!B8)</f>
        <v>-</v>
      </c>
      <c r="F9" s="98">
        <f>SUMIFS(Cycle_2!$F8:$F11,Cycle_2!$D8:$D11,F8)+SUMIFS(Cycle_2!$I8:$I11,Cycle_2!$G8:$G11,F8)+SUMIFS(Cycle_2!$L8:$L11,Cycle_2!$J8:$J11,F8)+SUMIFS(Cycle_2!$O8:$O11,Cycle_2!$M8:$M11,F8)+SUMIFS(Cycle_2!$R8:$R11,Cycle_2!$P8:$P11,F8)</f>
        <v>0</v>
      </c>
      <c r="G9" s="98">
        <f>SUMIFS(Cycle_2!$F8:$F11,Cycle_2!$D8:$D11,G8)+SUMIFS(Cycle_2!$I8:$I11,Cycle_2!$G8:$G11,G8)+SUMIFS(Cycle_2!$L8:$L11,Cycle_2!$J8:$J11,G8)+SUMIFS(Cycle_2!$O8:$O11,Cycle_2!$M8:$M11,G8)+SUMIFS(Cycle_2!$R8:$R11,Cycle_2!$P8:$P11,G8)</f>
        <v>0</v>
      </c>
      <c r="H9" s="98">
        <f>SUMIFS(Cycle_2!$F8:$F11,Cycle_2!$D8:$D11,H8)+SUMIFS(Cycle_2!$I8:$I11,Cycle_2!$G8:$G11,H8)+SUMIFS(Cycle_2!$L8:$L11,Cycle_2!$J8:$J11,H8)+SUMIFS(Cycle_2!$O8:$O11,Cycle_2!$M8:$M11,H8)+SUMIFS(Cycle_2!$R8:$R11,Cycle_2!$P8:$P11,H8)</f>
        <v>0</v>
      </c>
      <c r="I9" s="105">
        <f>SUMIFS(Cycle_2!$F8:$F11,Cycle_2!$D8:$D11,$I$8)+SUMIFS(Cycle_2!$I8:$I11,Cycle_2!$G8:$G11,$I$8)+SUMIFS(Cycle_2!$L8:$L11,Cycle_2!$J8:$J11,$I$8)+SUMIFS(Cycle_2!$O8:$O11,Cycle_2!$M8:$M11,$I$8)+SUMIFS(Cycle_2!$R8:$R11,Cycle_2!$P8:$P11,$I$8)</f>
        <v>0</v>
      </c>
    </row>
    <row r="10" spans="3:9" ht="20.100000000000001" customHeight="1" x14ac:dyDescent="0.25">
      <c r="C10" s="224"/>
      <c r="D10" s="99">
        <v>2</v>
      </c>
      <c r="E10" s="100" t="str">
        <f>IF(Cycle_2!B12="","-",Cycle_2!B12)</f>
        <v>-</v>
      </c>
      <c r="F10" s="101">
        <f>SUMIFS(Cycle_2!$F12:$F15,Cycle_2!$D12:$D15,F8)+SUMIFS(Cycle_2!$I12:$I15,Cycle_2!$G12:$G15,F8)+SUMIFS(Cycle_2!$L12:$L15,Cycle_2!$J12:$J15,F8)+SUMIFS(Cycle_2!$O12:$O15,Cycle_2!$M12:$M15,F8)+SUMIFS(Cycle_2!$R12:$R15,Cycle_2!$P12:$P15,F8)</f>
        <v>0</v>
      </c>
      <c r="G10" s="101">
        <f>SUMIFS(Cycle_2!$F12:$F15,Cycle_2!$D12:$D15,G8)+SUMIFS(Cycle_2!$I12:$I15,Cycle_2!$G12:$G15,G8)+SUMIFS(Cycle_2!$L12:$L15,Cycle_2!$J12:$J15,G8)+SUMIFS(Cycle_2!$O12:$O15,Cycle_2!$M12:$M15,G8)+SUMIFS(Cycle_2!$R12:$R15,Cycle_2!$P12:$P15,G8)</f>
        <v>0</v>
      </c>
      <c r="H10" s="101">
        <f>SUMIFS(Cycle_2!$F12:$F15,Cycle_2!$D12:$D15,H8)+SUMIFS(Cycle_2!$I12:$I15,Cycle_2!$G12:$G15,H8)+SUMIFS(Cycle_2!$L12:$L15,Cycle_2!$J12:$J15,H8)+SUMIFS(Cycle_2!$O12:$O15,Cycle_2!$M12:$M15,H8)+SUMIFS(Cycle_2!$R12:$R15,Cycle_2!$P12:$P15,H8)</f>
        <v>0</v>
      </c>
      <c r="I10" s="106">
        <f>SUMIFS(Cycle_2!$F12:$F15,Cycle_2!$D12:$D15,I8)+SUMIFS(Cycle_2!$I12:$I15,Cycle_2!$G12:$G15,I8)+SUMIFS(Cycle_2!$L12:$L15,Cycle_2!$J12:$J15,I8)+SUMIFS(Cycle_2!$O12:$O15,Cycle_2!$M12:$M15,I8)+SUMIFS(Cycle_2!$R12:$R15,Cycle_2!$P12:$P15,I8)</f>
        <v>0</v>
      </c>
    </row>
    <row r="11" spans="3:9" ht="20.100000000000001" customHeight="1" x14ac:dyDescent="0.25">
      <c r="C11" s="224"/>
      <c r="D11" s="99">
        <v>3</v>
      </c>
      <c r="E11" s="100" t="str">
        <f>IF(Cycle_2!B16="","-",Cycle_2!B16)</f>
        <v>-</v>
      </c>
      <c r="F11" s="101">
        <f>SUMIFS(Cycle_2!$F16:$F19,Cycle_2!$D16:$D19,F8)+SUMIFS(Cycle_2!$I16:$I19,Cycle_2!$G16:$G19,F8)+SUMIFS(Cycle_2!$L16:$L19,Cycle_2!$J16:$J19,F8)+SUMIFS(Cycle_2!$O16:$O19,Cycle_2!$M16:$M19,F8)+SUMIFS(Cycle_2!$R16:$R19,Cycle_2!$P16:$P19,F8)</f>
        <v>0</v>
      </c>
      <c r="G11" s="101">
        <f>SUMIFS(Cycle_2!$F16:$F19,Cycle_2!$D16:$D19,G8)+SUMIFS(Cycle_2!$I16:$I19,Cycle_2!$G16:$G19,G8)+SUMIFS(Cycle_2!$L16:$L19,Cycle_2!$J16:$J19,G8)+SUMIFS(Cycle_2!$O16:$O19,Cycle_2!$M16:$M19,G8)+SUMIFS(Cycle_2!$R16:$R19,Cycle_2!$P16:$P19,G8)</f>
        <v>0</v>
      </c>
      <c r="H11" s="101">
        <f>SUMIFS(Cycle_2!$F16:$F19,Cycle_2!$D16:$D19,H8)+SUMIFS(Cycle_2!$I16:$I19,Cycle_2!$G16:$G19,H8)+SUMIFS(Cycle_2!$L16:$L19,Cycle_2!$J16:$J19,H8)+SUMIFS(Cycle_2!$O16:$O19,Cycle_2!$M16:$M19,H8)+SUMIFS(Cycle_2!$R16:$R19,Cycle_2!$P16:$P19,H8)</f>
        <v>0</v>
      </c>
      <c r="I11" s="106">
        <f>SUMIFS(Cycle_2!$F16:$F19,Cycle_2!$D16:$D19,I8)+SUMIFS(Cycle_2!$I16:$I19,Cycle_2!$G16:$G19,I8)+SUMIFS(Cycle_2!$L16:$L19,Cycle_2!$J16:$J19,I8)+SUMIFS(Cycle_2!$O16:$O19,Cycle_2!$M16:$M19,I8)+SUMIFS(Cycle_2!$R16:$R19,Cycle_2!$P16:$P19,I8)</f>
        <v>0</v>
      </c>
    </row>
    <row r="12" spans="3:9" ht="20.100000000000001" customHeight="1" x14ac:dyDescent="0.25">
      <c r="C12" s="224"/>
      <c r="D12" s="99">
        <v>4</v>
      </c>
      <c r="E12" s="100" t="str">
        <f>IF(Cycle_2!B20="","-",Cycle_2!B20)</f>
        <v>-</v>
      </c>
      <c r="F12" s="101">
        <f>SUMIFS(Cycle_2!$F20:$F23,Cycle_2!$D20:$D23,F8)+SUMIFS(Cycle_2!$I20:$I23,Cycle_2!$G20:$G23,F8)+SUMIFS(Cycle_2!$L20:$L23,Cycle_2!$J20:$J23,F8)+SUMIFS(Cycle_2!$O20:$O23,Cycle_2!$M20:$M23,F8)+SUMIFS(Cycle_2!$R20:$R23,Cycle_2!$P20:$P23,F8)</f>
        <v>0</v>
      </c>
      <c r="G12" s="101">
        <f>SUMIFS(Cycle_2!$F20:$F23,Cycle_2!$D20:$D23,G8)+SUMIFS(Cycle_2!$I20:$I23,Cycle_2!$G20:$G23,G8)+SUMIFS(Cycle_2!$L20:$L23,Cycle_2!$J20:$J23,G8)+SUMIFS(Cycle_2!$O20:$O23,Cycle_2!$M20:$M23,G8)+SUMIFS(Cycle_2!$R20:$R23,Cycle_2!$P20:$P23,G8)</f>
        <v>0</v>
      </c>
      <c r="H12" s="101">
        <f>SUMIFS(Cycle_2!$F20:$F23,Cycle_2!$D20:$D23,H8)+SUMIFS(Cycle_2!$I20:$I23,Cycle_2!$G20:$G23,H8)+SUMIFS(Cycle_2!$L20:$L23,Cycle_2!$J20:$J23,H8)+SUMIFS(Cycle_2!$O20:$O23,Cycle_2!$M20:$M23,H8)+SUMIFS(Cycle_2!$R20:$R23,Cycle_2!$P20:$P23,H8)</f>
        <v>0</v>
      </c>
      <c r="I12" s="106">
        <f>SUMIFS(Cycle_2!$F20:$F23,Cycle_2!$D20:$D23,I8)+SUMIFS(Cycle_2!$I20:$I23,Cycle_2!$G20:$G23,I8)+SUMIFS(Cycle_2!$L20:$L23,Cycle_2!$J20:$J23,I8)+SUMIFS(Cycle_2!$O20:$O23,Cycle_2!$M20:$M23,I8)+SUMIFS(Cycle_2!$R20:$R23,Cycle_2!$P20:$P23,I8)</f>
        <v>0</v>
      </c>
    </row>
    <row r="13" spans="3:9" ht="20.100000000000001" customHeight="1" x14ac:dyDescent="0.25">
      <c r="C13" s="224"/>
      <c r="D13" s="99">
        <v>5</v>
      </c>
      <c r="E13" s="100" t="str">
        <f>IF(Cycle_2!B24="","-",Cycle_2!B24)</f>
        <v>-</v>
      </c>
      <c r="F13" s="101">
        <f>SUMIFS(Cycle_2!$F24:$F27,Cycle_2!$D24:$D27,F8)+SUMIFS(Cycle_2!$I24:$I27,Cycle_2!$G24:$G27,F8)+SUMIFS(Cycle_2!$L24:$L27,Cycle_2!$J24:$J27,F8)+SUMIFS(Cycle_2!$O24:$O27,Cycle_2!$M24:$M27,F8)+SUMIFS(Cycle_2!$R24:$R27,Cycle_2!$P24:$P27,F8)</f>
        <v>0</v>
      </c>
      <c r="G13" s="101">
        <f>SUMIFS(Cycle_2!$F24:$F27,Cycle_2!$D24:$D27,G8)+SUMIFS(Cycle_2!$I24:$I27,Cycle_2!$G24:$G27,G8)+SUMIFS(Cycle_2!$L24:$L27,Cycle_2!$J24:$J27,G8)+SUMIFS(Cycle_2!$O24:$O27,Cycle_2!$M24:$M27,G8)+SUMIFS(Cycle_2!$R24:$R27,Cycle_2!$P24:$P27,G8)</f>
        <v>0</v>
      </c>
      <c r="H13" s="101">
        <f>SUMIFS(Cycle_2!$F24:$F27,Cycle_2!$D24:$D27,H8)+SUMIFS(Cycle_2!$I24:$I27,Cycle_2!$G24:$G27,H8)+SUMIFS(Cycle_2!$L24:$L27,Cycle_2!$J24:$J27,H8)+SUMIFS(Cycle_2!$O24:$O27,Cycle_2!$M24:$M27,H8)+SUMIFS(Cycle_2!$R24:$R27,Cycle_2!$P24:$P27,H8)</f>
        <v>0</v>
      </c>
      <c r="I13" s="106">
        <f>SUMIFS(Cycle_2!$F24:$F27,Cycle_2!$D24:$D27,I8)+SUMIFS(Cycle_2!$I24:$I27,Cycle_2!$G24:$G27,I8)+SUMIFS(Cycle_2!$L24:$L27,Cycle_2!$J24:$J27,I8)+SUMIFS(Cycle_2!$O24:$O27,Cycle_2!$M24:$M27,I8)+SUMIFS(Cycle_2!$R24:$R27,Cycle_2!$P24:$P27,I8)</f>
        <v>0</v>
      </c>
    </row>
    <row r="14" spans="3:9" ht="20.100000000000001" customHeight="1" x14ac:dyDescent="0.25">
      <c r="C14" s="224"/>
      <c r="D14" s="99">
        <v>6</v>
      </c>
      <c r="E14" s="100" t="str">
        <f>IF(Cycle_2!B28="","-",Cycle_2!B28)</f>
        <v>-</v>
      </c>
      <c r="F14" s="101">
        <f>SUMIFS(Cycle_2!$F28:$F31,Cycle_2!$D28:$D31,F8)+SUMIFS(Cycle_2!$I28:$I31,Cycle_2!$G28:$G31,F8)+SUMIFS(Cycle_2!$L28:$L31,Cycle_2!$J28:$J31,F8)+SUMIFS(Cycle_2!$O28:$O31,Cycle_2!$M28:$M31,F8)+SUMIFS(Cycle_2!$R28:$R31,Cycle_2!$P28:$P31,F8)</f>
        <v>0</v>
      </c>
      <c r="G14" s="101">
        <f>SUMIFS(Cycle_2!$F28:$F31,Cycle_2!$D28:$D31,G8)+SUMIFS(Cycle_2!$I28:$I31,Cycle_2!$G28:$G31,G8)+SUMIFS(Cycle_2!$L28:$L31,Cycle_2!$J28:$J31,G8)+SUMIFS(Cycle_2!$O28:$O31,Cycle_2!$M28:$M31,G8)+SUMIFS(Cycle_2!$R28:$R31,Cycle_2!$P28:$P31,G8)</f>
        <v>0</v>
      </c>
      <c r="H14" s="101">
        <f>SUMIFS(Cycle_2!$F28:$F31,Cycle_2!$D28:$D31,H8)+SUMIFS(Cycle_2!$I28:$I31,Cycle_2!$G28:$G31,H8)+SUMIFS(Cycle_2!$L28:$L31,Cycle_2!$J28:$J31,H8)+SUMIFS(Cycle_2!$O28:$O31,Cycle_2!$M28:$M31,H8)+SUMIFS(Cycle_2!$R28:$R31,Cycle_2!$P28:$P31,H8)</f>
        <v>0</v>
      </c>
      <c r="I14" s="106">
        <f>SUMIFS(Cycle_2!$F28:$F31,Cycle_2!$D28:$D31,I8)+SUMIFS(Cycle_2!$I28:$I31,Cycle_2!$G28:$G31,I8)+SUMIFS(Cycle_2!$L28:$L31,Cycle_2!$J28:$J31,I8)+SUMIFS(Cycle_2!$O28:$O31,Cycle_2!$M28:$M31,I8)+SUMIFS(Cycle_2!$R28:$R31,Cycle_2!$P28:$P31,I8)</f>
        <v>0</v>
      </c>
    </row>
    <row r="15" spans="3:9" ht="20.100000000000001" customHeight="1" x14ac:dyDescent="0.25">
      <c r="C15" s="224"/>
      <c r="D15" s="99">
        <v>7</v>
      </c>
      <c r="E15" s="100" t="str">
        <f>IF(Cycle_2!B32="","-",Cycle_2!B32)</f>
        <v>-</v>
      </c>
      <c r="F15" s="101">
        <f>SUMIFS(Cycle_2!$F32:$F35,Cycle_2!$D32:$D35,F8)+SUMIFS(Cycle_2!$I32:$I35,Cycle_2!$G32:$G35,F8)+SUMIFS(Cycle_2!$L32:$L35,Cycle_2!$J32:$J35,F8)+SUMIFS(Cycle_2!$O32:$O35,Cycle_2!$M32:$M35,F8)+SUMIFS(Cycle_2!$R32:$R35,Cycle_2!$P32:$P35,F8)</f>
        <v>0</v>
      </c>
      <c r="G15" s="101">
        <f>SUMIFS(Cycle_2!$F32:$F35,Cycle_2!$D32:$D35,G8)+SUMIFS(Cycle_2!$I32:$I35,Cycle_2!$G32:$G35,G8)+SUMIFS(Cycle_2!$L32:$L35,Cycle_2!$J32:$J35,G8)+SUMIFS(Cycle_2!$O32:$O35,Cycle_2!$M32:$M35,G8)+SUMIFS(Cycle_2!$R32:$R35,Cycle_2!$P32:$P35,G8)</f>
        <v>0</v>
      </c>
      <c r="H15" s="101">
        <f>SUMIFS(Cycle_2!$F32:$F35,Cycle_2!$D32:$D35,H8)+SUMIFS(Cycle_2!$I32:$I35,Cycle_2!$G32:$G35,H8)+SUMIFS(Cycle_2!$L32:$L35,Cycle_2!$J32:$J35,H8)+SUMIFS(Cycle_2!$O32:$O35,Cycle_2!$M32:$M35,H8)+SUMIFS(Cycle_2!$R32:$R35,Cycle_2!$P32:$P35,H8)</f>
        <v>0</v>
      </c>
      <c r="I15" s="106">
        <f>SUMIFS(Cycle_2!$F32:$F35,Cycle_2!$D32:$D35,I8)+SUMIFS(Cycle_2!$I32:$I35,Cycle_2!$G32:$G35,I8)+SUMIFS(Cycle_2!$L32:$L35,Cycle_2!$J32:$J35,I8)+SUMIFS(Cycle_2!$O32:$O35,Cycle_2!$M32:$M35,I8)+SUMIFS(Cycle_2!$R32:$R35,Cycle_2!$P32:$P35,I8)</f>
        <v>0</v>
      </c>
    </row>
    <row r="16" spans="3:9" ht="20.100000000000001" customHeight="1" x14ac:dyDescent="0.25">
      <c r="C16" s="224"/>
      <c r="D16" s="99">
        <v>8</v>
      </c>
      <c r="E16" s="100" t="str">
        <f>IF(Cycle_2!B36="","-",Cycle_2!B36)</f>
        <v>-</v>
      </c>
      <c r="F16" s="101">
        <f>SUMIFS(Cycle_2!$F36:$F39,Cycle_2!$D36:$D39,F8)+SUMIFS(Cycle_2!$I36:$I39,Cycle_2!$G36:$G39,F8)+SUMIFS(Cycle_2!$L36:$L39,Cycle_2!$J36:$J39,F8)+SUMIFS(Cycle_2!$O36:$O39,Cycle_2!$M36:$M39,F8)+SUMIFS(Cycle_2!$R36:$R39,Cycle_2!$P36:$P39,F8)</f>
        <v>0</v>
      </c>
      <c r="G16" s="101">
        <f>SUMIFS(Cycle_2!$F36:$F39,Cycle_2!$D36:$D39,G8)+SUMIFS(Cycle_2!$I36:$I39,Cycle_2!$G36:$G39,G8)+SUMIFS(Cycle_2!$L36:$L39,Cycle_2!$J36:$J39,G8)+SUMIFS(Cycle_2!$O36:$O39,Cycle_2!$M36:$M39,G8)+SUMIFS(Cycle_2!$R36:$R39,Cycle_2!$P36:$P39,G8)</f>
        <v>0</v>
      </c>
      <c r="H16" s="101">
        <f>SUMIFS(Cycle_2!$F36:$F39,Cycle_2!$D36:$D39,H8)+SUMIFS(Cycle_2!$I36:$I39,Cycle_2!$G36:$G39,H8)+SUMIFS(Cycle_2!$L36:$L39,Cycle_2!$J36:$J39,H8)+SUMIFS(Cycle_2!$O36:$O39,Cycle_2!$M36:$M39,H8)+SUMIFS(Cycle_2!$R36:$R39,Cycle_2!$P36:$P39,H8)</f>
        <v>0</v>
      </c>
      <c r="I16" s="106">
        <f>SUMIFS(Cycle_2!$F36:$F39,Cycle_2!$D36:$D39,I8)+SUMIFS(Cycle_2!$I36:$I39,Cycle_2!$G36:$G39,I8)+SUMIFS(Cycle_2!$L36:$L39,Cycle_2!$J36:$J39,I8)+SUMIFS(Cycle_2!$O36:$O39,Cycle_2!$M36:$M39,I8)+SUMIFS(Cycle_2!$R36:$R39,Cycle_2!$P36:$P39,I8)</f>
        <v>0</v>
      </c>
    </row>
    <row r="17" spans="2:9" ht="20.100000000000001" customHeight="1" x14ac:dyDescent="0.25">
      <c r="C17" s="224"/>
      <c r="D17" s="99">
        <v>9</v>
      </c>
      <c r="E17" s="100" t="str">
        <f>IF(Cycle_2!B40="","-",Cycle_2!B40)</f>
        <v>-</v>
      </c>
      <c r="F17" s="101">
        <f>SUMIFS(Cycle_2!$F40:$F43,Cycle_2!$D40:$D43,F8)+SUMIFS(Cycle_2!$I40:$I43,Cycle_2!$G40:$G43,F8)+SUMIFS(Cycle_2!$L40:$L43,Cycle_2!$J40:$J43,F8)+SUMIFS(Cycle_2!$O40:$O43,Cycle_2!$M40:$M43,F8)+SUMIFS(Cycle_2!$R40:$R43,Cycle_2!$P40:$P43,F8)</f>
        <v>0</v>
      </c>
      <c r="G17" s="101">
        <f>SUMIFS(Cycle_2!$F40:$F43,Cycle_2!$D40:$D43,G8)+SUMIFS(Cycle_2!$I40:$I43,Cycle_2!$G40:$G43,G8)+SUMIFS(Cycle_2!$L40:$L43,Cycle_2!$J40:$J43,G8)+SUMIFS(Cycle_2!$O40:$O43,Cycle_2!$M40:$M43,G8)+SUMIFS(Cycle_2!$R40:$R43,Cycle_2!$P40:$P43,G8)</f>
        <v>0</v>
      </c>
      <c r="H17" s="101">
        <f>SUMIFS(Cycle_2!$F40:$F43,Cycle_2!$D40:$D43,H8)+SUMIFS(Cycle_2!$I40:$I43,Cycle_2!$G40:$G43,H8)+SUMIFS(Cycle_2!$L40:$L43,Cycle_2!$J40:$J43,H8)+SUMIFS(Cycle_2!$O40:$O43,Cycle_2!$M40:$M43,H8)+SUMIFS(Cycle_2!$R40:$R43,Cycle_2!$P40:$P43,H8)</f>
        <v>0</v>
      </c>
      <c r="I17" s="106">
        <f>SUMIFS(Cycle_2!$F40:$F43,Cycle_2!$D40:$D43,I8)+SUMIFS(Cycle_2!$I40:$I43,Cycle_2!$G40:$G43,I8)+SUMIFS(Cycle_2!$L40:$L43,Cycle_2!$J40:$J43,I8)+SUMIFS(Cycle_2!$O40:$O43,Cycle_2!$M40:$M43,I8)+SUMIFS(Cycle_2!$R40:$R43,Cycle_2!$P40:$P43,I8)</f>
        <v>0</v>
      </c>
    </row>
    <row r="18" spans="2:9" ht="20.100000000000001" customHeight="1" x14ac:dyDescent="0.25">
      <c r="C18" s="224"/>
      <c r="D18" s="99">
        <v>10</v>
      </c>
      <c r="E18" s="100" t="str">
        <f>IF(Cycle_2!B44="","-",Cycle_2!B44)</f>
        <v>-</v>
      </c>
      <c r="F18" s="101">
        <f>SUMIFS(Cycle_2!$F44:$F47,Cycle_2!$D44:$D47,F8)+SUMIFS(Cycle_2!$I44:$I47,Cycle_2!$G44:$G47,F8)+SUMIFS(Cycle_2!$L44:$L47,Cycle_2!$J44:$J47,F8)+SUMIFS(Cycle_2!$O44:$O47,Cycle_2!$M44:$M47,F8)+SUMIFS(Cycle_2!$R44:$R47,Cycle_2!$P44:$P47,F8)</f>
        <v>0</v>
      </c>
      <c r="G18" s="101">
        <f>SUMIFS(Cycle_2!$F44:$F47,Cycle_2!$D44:$D47,G8)+SUMIFS(Cycle_2!$I44:$I47,Cycle_2!$G44:$G47,G8)+SUMIFS(Cycle_2!$L44:$L47,Cycle_2!$J44:$J47,G8)+SUMIFS(Cycle_2!$O44:$O47,Cycle_2!$M44:$M47,G8)+SUMIFS(Cycle_2!$R44:$R47,Cycle_2!$P44:$P47,G8)</f>
        <v>0</v>
      </c>
      <c r="H18" s="101">
        <f>SUMIFS(Cycle_2!$F44:$F47,Cycle_2!$D44:$D47,H8)+SUMIFS(Cycle_2!$I44:$I47,Cycle_2!$G44:$G47,H8)+SUMIFS(Cycle_2!$L44:$L47,Cycle_2!$J44:$J47,H8)+SUMIFS(Cycle_2!$O44:$O47,Cycle_2!$M44:$M47,H8)+SUMIFS(Cycle_2!$R44:$R47,Cycle_2!$P44:$P47,H8)</f>
        <v>0</v>
      </c>
      <c r="I18" s="106">
        <f>SUMIFS(Cycle_2!$F44:$F47,Cycle_2!$D44:$D47,I8)+SUMIFS(Cycle_2!$I44:$I47,Cycle_2!$G44:$G47,I8)+SUMIFS(Cycle_2!$L44:$L47,Cycle_2!$J44:$J47,I8)+SUMIFS(Cycle_2!$O44:$O47,Cycle_2!$M44:$M47,I8)+SUMIFS(Cycle_2!$R44:$R47,Cycle_2!$P44:$P47,I8)</f>
        <v>0</v>
      </c>
    </row>
    <row r="19" spans="2:9" ht="20.100000000000001" customHeight="1" x14ac:dyDescent="0.25">
      <c r="C19" s="224"/>
      <c r="D19" s="99">
        <v>11</v>
      </c>
      <c r="E19" s="100" t="str">
        <f>IF(Cycle_2!B48="","-",Cycle_2!B48)</f>
        <v>-</v>
      </c>
      <c r="F19" s="101">
        <f>SUMIFS(Cycle_2!$F48:$F51,Cycle_2!$D48:$D51,F8)+SUMIFS(Cycle_2!$I48:$I51,Cycle_2!$G48:$G51,F8)+SUMIFS(Cycle_2!$L48:$L51,Cycle_2!$J48:$J51,F8)+SUMIFS(Cycle_2!$O48:$O51,Cycle_2!$M48:$M51,F8)+SUMIFS(Cycle_2!$R48:$R51,Cycle_2!$P48:$P51,F8)</f>
        <v>0</v>
      </c>
      <c r="G19" s="101">
        <f>SUMIFS(Cycle_2!$F48:$F51,Cycle_2!$D48:$D51,G8)+SUMIFS(Cycle_2!$I48:$I51,Cycle_2!$G48:$G51,G8)+SUMIFS(Cycle_2!$L48:$L51,Cycle_2!$J48:$J51,G8)+SUMIFS(Cycle_2!$O48:$O51,Cycle_2!$M48:$M51,G8)+SUMIFS(Cycle_2!$R48:$R51,Cycle_2!$P48:$P51,G8)</f>
        <v>0</v>
      </c>
      <c r="H19" s="101">
        <f>SUMIFS(Cycle_2!$F48:$F51,Cycle_2!$D48:$D51,H8)+SUMIFS(Cycle_2!$I48:$I51,Cycle_2!$G48:$G51,H8)+SUMIFS(Cycle_2!$L48:$L51,Cycle_2!$J48:$J51,H8)+SUMIFS(Cycle_2!$O48:$O51,Cycle_2!$M48:$M51,H8)+SUMIFS(Cycle_2!$R48:$R51,Cycle_2!$P48:$P51,H8)</f>
        <v>0</v>
      </c>
      <c r="I19" s="106">
        <f>SUMIFS(Cycle_2!$F48:$F51,Cycle_2!$D48:$D51,I8)+SUMIFS(Cycle_2!$I48:$I51,Cycle_2!$G48:$G51,I8)+SUMIFS(Cycle_2!$L48:$L51,Cycle_2!$J48:$J51,I8)+SUMIFS(Cycle_2!$O48:$O51,Cycle_2!$M48:$M51,I8)+SUMIFS(Cycle_2!$R48:$R51,Cycle_2!$P48:$P51,I8)</f>
        <v>0</v>
      </c>
    </row>
    <row r="20" spans="2:9" ht="20.100000000000001" customHeight="1" thickBot="1" x14ac:dyDescent="0.3">
      <c r="C20" s="225"/>
      <c r="D20" s="102">
        <v>12</v>
      </c>
      <c r="E20" s="103" t="str">
        <f>IF(Cycle_2!B52="","-",Cycle_2!B52)</f>
        <v>-</v>
      </c>
      <c r="F20" s="104">
        <f>SUMIFS(Cycle_2!$F52:$F55,Cycle_2!$D52:$D55,F8)+SUMIFS(Cycle_2!$I52:$I55,Cycle_2!$G52:$G55,F8)+SUMIFS(Cycle_2!$L52:$L55,Cycle_2!$J52:$J55,F8)+SUMIFS(Cycle_2!$O52:$O55,Cycle_2!$M52:$M55,F8)+SUMIFS(Cycle_2!$R52:$R55,Cycle_2!$P52:$P55,F7)</f>
        <v>0</v>
      </c>
      <c r="G20" s="104">
        <f>SUMIFS(Cycle_2!$F52:$F55,Cycle_2!$D52:$D55,G8)+SUMIFS(Cycle_2!$I52:$I55,Cycle_2!$G52:$G55,G8)+SUMIFS(Cycle_2!$L52:$L55,Cycle_2!$J52:$J55,G8)+SUMIFS(Cycle_2!$O52:$O55,Cycle_2!$M52:$M55,G8)+SUMIFS(Cycle_2!$R52:$R55,Cycle_2!$P52:$P55,G7)</f>
        <v>0</v>
      </c>
      <c r="H20" s="104">
        <f>SUMIFS(Cycle_2!$F52:$F55,Cycle_2!$D52:$D55,H8)+SUMIFS(Cycle_2!$I52:$I55,Cycle_2!$G52:$G55,H8)+SUMIFS(Cycle_2!$L52:$L55,Cycle_2!$J52:$J55,H8)+SUMIFS(Cycle_2!$O52:$O55,Cycle_2!$M52:$M55,H8)+SUMIFS(Cycle_2!$R52:$R55,Cycle_2!$P52:$P55,H7)</f>
        <v>0</v>
      </c>
      <c r="I20" s="107">
        <f>SUMIFS(Cycle_2!$F52:$F55,Cycle_2!$D52:$D55,I8)+SUMIFS(Cycle_2!$I52:$I55,Cycle_2!$G52:$G55,I8)+SUMIFS(Cycle_2!$L52:$L55,Cycle_2!$J52:$J55,I8)+SUMIFS(Cycle_2!$O52:$O55,Cycle_2!$M52:$M55,I8)+SUMIFS(Cycle_2!$R52:$R55,Cycle_2!$P52:$P55,I7)</f>
        <v>0</v>
      </c>
    </row>
    <row r="21" spans="2:9" s="45" customFormat="1" ht="20.100000000000001" customHeight="1" x14ac:dyDescent="0.25">
      <c r="C21" s="223" t="s">
        <v>115</v>
      </c>
      <c r="D21" s="96">
        <v>1</v>
      </c>
      <c r="E21" s="97" t="str">
        <f>IF(Cycle_3!B8="","-",Cycle_3!B8)</f>
        <v>-</v>
      </c>
      <c r="F21" s="98">
        <f>SUMIFS(Cycle_3!$F8:$F11,Cycle_3!$D8:$D11,Synthese_Classes!F$8)+SUMIFS(Cycle_3!$I8:$I11,Cycle_3!$G8:$G11,Synthese_Classes!F$8)+SUMIFS(Cycle_3!$L8:$L11,Cycle_3!$J8:$J11,Synthese_Classes!F$8)+SUMIFS(Cycle_3!$O8:$O11,Cycle_3!$M8:$M11,Synthese_Classes!F$8)+SUMIFS(Cycle_3!$R8:$R11,Cycle_3!$P8:$P11,Synthese_Classes!F$8)</f>
        <v>0</v>
      </c>
      <c r="G21" s="98">
        <f>SUMIFS(Cycle_3!$F8:$F11,Cycle_3!$D8:$D11,Synthese_Classes!G$8)+SUMIFS(Cycle_3!$I8:$I11,Cycle_3!$G8:$G11,Synthese_Classes!G$8)+SUMIFS(Cycle_3!$L8:$L11,Cycle_3!$J8:$J11,Synthese_Classes!G$8)+SUMIFS(Cycle_3!$O8:$O11,Cycle_3!$M8:$M11,Synthese_Classes!G$8)+SUMIFS(Cycle_3!$R8:$R11,Cycle_3!$P8:$P11,Synthese_Classes!G$8)</f>
        <v>0</v>
      </c>
      <c r="H21" s="98">
        <f>SUMIFS(Cycle_3!$F8:$F11,Cycle_3!$D8:$D11,Synthese_Classes!H$8)+SUMIFS(Cycle_3!$I8:$I11,Cycle_3!$G8:$G11,Synthese_Classes!H$8)+SUMIFS(Cycle_3!$L8:$L11,Cycle_3!$J8:$J11,Synthese_Classes!H$8)+SUMIFS(Cycle_3!$O8:$O11,Cycle_3!$M8:$M11,Synthese_Classes!H$8)+SUMIFS(Cycle_3!$R8:$R11,Cycle_3!$P8:$P11,Synthese_Classes!H$8)</f>
        <v>0</v>
      </c>
      <c r="I21" s="105">
        <f>SUMIFS(Cycle_3!$F8:$F11,Cycle_3!$D8:$D11,Synthese_Classes!I$8)+SUMIFS(Cycle_3!$I8:$I11,Cycle_3!$G8:$G11,Synthese_Classes!I$8)+SUMIFS(Cycle_3!$L8:$L11,Cycle_3!$J8:$J11,Synthese_Classes!I$8)+SUMIFS(Cycle_3!$O8:$O11,Cycle_3!$M8:$M11,Synthese_Classes!I$8)+SUMIFS(Cycle_3!$R8:$R11,Cycle_3!$P8:$P11,Synthese_Classes!I$8)</f>
        <v>0</v>
      </c>
    </row>
    <row r="22" spans="2:9" s="45" customFormat="1" ht="20.100000000000001" customHeight="1" x14ac:dyDescent="0.25">
      <c r="C22" s="224"/>
      <c r="D22" s="99">
        <v>2</v>
      </c>
      <c r="E22" s="100" t="str">
        <f>IF(Cycle_3!B12="","-",Cycle_3!B12)</f>
        <v>-</v>
      </c>
      <c r="F22" s="101">
        <f>SUMIFS(Cycle_3!$F12:$F15,Cycle_3!$D12:$D15,Synthese_Classes!F$8)+SUMIFS(Cycle_3!$I12:$I15,Cycle_3!$G12:$G15,Synthese_Classes!F$8)+SUMIFS(Cycle_3!$L12:$L15,Cycle_3!$J12:$J15,Synthese_Classes!F$8)+SUMIFS(Cycle_3!$O12:$O15,Cycle_3!$M12:$M15,Synthese_Classes!F$8)+SUMIFS(Cycle_3!$R12:$R15,Cycle_3!$P12:$P15,Synthese_Classes!F$8)</f>
        <v>0</v>
      </c>
      <c r="G22" s="101">
        <f>SUMIFS(Cycle_3!$F12:$F15,Cycle_3!$D12:$D15,Synthese_Classes!G$8)+SUMIFS(Cycle_3!$I12:$I15,Cycle_3!$G12:$G15,Synthese_Classes!G$8)+SUMIFS(Cycle_3!$L12:$L15,Cycle_3!$J12:$J15,Synthese_Classes!G$8)+SUMIFS(Cycle_3!$O12:$O15,Cycle_3!$M12:$M15,Synthese_Classes!G$8)+SUMIFS(Cycle_3!$R12:$R15,Cycle_3!$P12:$P15,Synthese_Classes!G$8)</f>
        <v>0</v>
      </c>
      <c r="H22" s="101">
        <f>SUMIFS(Cycle_3!$F12:$F15,Cycle_3!$D12:$D15,Synthese_Classes!H$8)+SUMIFS(Cycle_3!$I12:$I15,Cycle_3!$G12:$G15,Synthese_Classes!H$8)+SUMIFS(Cycle_3!$L12:$L15,Cycle_3!$J12:$J15,Synthese_Classes!H$8)+SUMIFS(Cycle_3!$O12:$O15,Cycle_3!$M12:$M15,Synthese_Classes!H$8)+SUMIFS(Cycle_3!$R12:$R15,Cycle_3!$P12:$P15,Synthese_Classes!H$8)</f>
        <v>0</v>
      </c>
      <c r="I22" s="106">
        <f>SUMIFS(Cycle_3!$F12:$F15,Cycle_3!$D12:$D15,Synthese_Classes!I$8)+SUMIFS(Cycle_3!$I12:$I15,Cycle_3!$G12:$G15,Synthese_Classes!I$8)+SUMIFS(Cycle_3!$L12:$L15,Cycle_3!$J12:$J15,Synthese_Classes!I$8)+SUMIFS(Cycle_3!$O12:$O15,Cycle_3!$M12:$M15,Synthese_Classes!I$8)+SUMIFS(Cycle_3!$R12:$R15,Cycle_3!$P12:$P15,Synthese_Classes!I$8)</f>
        <v>0</v>
      </c>
    </row>
    <row r="23" spans="2:9" s="45" customFormat="1" ht="20.100000000000001" customHeight="1" x14ac:dyDescent="0.25">
      <c r="C23" s="224"/>
      <c r="D23" s="99">
        <v>3</v>
      </c>
      <c r="E23" s="100" t="str">
        <f>IF(Cycle_3!B16="","-",Cycle_3!B16)</f>
        <v>-</v>
      </c>
      <c r="F23" s="101">
        <f>SUMIFS(Cycle_3!$F16:$F19,Cycle_3!$D16:$D19,Synthese_Classes!F$8)+SUMIFS(Cycle_3!$I16:$I19,Cycle_3!$G16:$G19,Synthese_Classes!F$8)+SUMIFS(Cycle_3!$L16:$L19,Cycle_3!$J16:$J19,Synthese_Classes!F$8)+SUMIFS(Cycle_3!$O16:$O19,Cycle_3!$M16:$M19,Synthese_Classes!F$8)+SUMIFS(Cycle_3!$R16:$R19,Cycle_3!$P16:$P19,Synthese_Classes!F$8)</f>
        <v>0</v>
      </c>
      <c r="G23" s="101">
        <f>SUMIFS(Cycle_3!$F16:$F19,Cycle_3!$D16:$D19,Synthese_Classes!G$8)+SUMIFS(Cycle_3!$I16:$I19,Cycle_3!$G16:$G19,Synthese_Classes!G$8)+SUMIFS(Cycle_3!$L16:$L19,Cycle_3!$J16:$J19,Synthese_Classes!G$8)+SUMIFS(Cycle_3!$O16:$O19,Cycle_3!$M16:$M19,Synthese_Classes!G$8)+SUMIFS(Cycle_3!$R16:$R19,Cycle_3!$P16:$P19,Synthese_Classes!G$8)</f>
        <v>0</v>
      </c>
      <c r="H23" s="101">
        <f>SUMIFS(Cycle_3!$F16:$F19,Cycle_3!$D16:$D19,Synthese_Classes!H$8)+SUMIFS(Cycle_3!$I16:$I19,Cycle_3!$G16:$G19,Synthese_Classes!H$8)+SUMIFS(Cycle_3!$L16:$L19,Cycle_3!$J16:$J19,Synthese_Classes!H$8)+SUMIFS(Cycle_3!$O16:$O19,Cycle_3!$M16:$M19,Synthese_Classes!H$8)+SUMIFS(Cycle_3!$R16:$R19,Cycle_3!$P16:$P19,Synthese_Classes!H$8)</f>
        <v>0</v>
      </c>
      <c r="I23" s="106">
        <f>SUMIFS(Cycle_3!$F16:$F19,Cycle_3!$D16:$D19,Synthese_Classes!I$8)+SUMIFS(Cycle_3!$I16:$I19,Cycle_3!$G16:$G19,Synthese_Classes!I$8)+SUMIFS(Cycle_3!$L16:$L19,Cycle_3!$J16:$J19,Synthese_Classes!I$8)+SUMIFS(Cycle_3!$O16:$O19,Cycle_3!$M16:$M19,Synthese_Classes!I$8)+SUMIFS(Cycle_3!$R16:$R19,Cycle_3!$P16:$P19,Synthese_Classes!I$8)</f>
        <v>0</v>
      </c>
    </row>
    <row r="24" spans="2:9" s="45" customFormat="1" ht="20.100000000000001" customHeight="1" x14ac:dyDescent="0.25">
      <c r="C24" s="224"/>
      <c r="D24" s="99">
        <v>4</v>
      </c>
      <c r="E24" s="100" t="str">
        <f>IF(Cycle_3!B20="","-",Cycle_3!B20)</f>
        <v>-</v>
      </c>
      <c r="F24" s="101">
        <f>SUMIFS(Cycle_3!$F20:$F23,Cycle_3!$D20:$D23,Synthese_Classes!F$8)+SUMIFS(Cycle_3!$I20:$I23,Cycle_3!$G20:$G23,Synthese_Classes!F$8)+SUMIFS(Cycle_3!$L20:$L23,Cycle_3!$J20:$J23,Synthese_Classes!F$8)+SUMIFS(Cycle_3!$O20:$O23,Cycle_3!$M20:$M23,Synthese_Classes!F$8)+SUMIFS(Cycle_3!$R20:$R23,Cycle_3!$P20:$P23,Synthese_Classes!F$8)</f>
        <v>0</v>
      </c>
      <c r="G24" s="101">
        <f>SUMIFS(Cycle_3!$F20:$F23,Cycle_3!$D20:$D23,Synthese_Classes!G$8)+SUMIFS(Cycle_3!$I20:$I23,Cycle_3!$G20:$G23,Synthese_Classes!G$8)+SUMIFS(Cycle_3!$L20:$L23,Cycle_3!$J20:$J23,Synthese_Classes!G$8)+SUMIFS(Cycle_3!$O20:$O23,Cycle_3!$M20:$M23,Synthese_Classes!G$8)+SUMIFS(Cycle_3!$R20:$R23,Cycle_3!$P20:$P23,Synthese_Classes!G$8)</f>
        <v>0</v>
      </c>
      <c r="H24" s="101">
        <f>SUMIFS(Cycle_3!$F20:$F23,Cycle_3!$D20:$D23,Synthese_Classes!H$8)+SUMIFS(Cycle_3!$I20:$I23,Cycle_3!$G20:$G23,Synthese_Classes!H$8)+SUMIFS(Cycle_3!$L20:$L23,Cycle_3!$J20:$J23,Synthese_Classes!H$8)+SUMIFS(Cycle_3!$O20:$O23,Cycle_3!$M20:$M23,Synthese_Classes!H$8)+SUMIFS(Cycle_3!$R20:$R23,Cycle_3!$P20:$P23,Synthese_Classes!H$8)</f>
        <v>0</v>
      </c>
      <c r="I24" s="106">
        <f>SUMIFS(Cycle_3!$F20:$F23,Cycle_3!$D20:$D23,Synthese_Classes!I$8)+SUMIFS(Cycle_3!$I20:$I23,Cycle_3!$G20:$G23,Synthese_Classes!I$8)+SUMIFS(Cycle_3!$L20:$L23,Cycle_3!$J20:$J23,Synthese_Classes!I$8)+SUMIFS(Cycle_3!$O20:$O23,Cycle_3!$M20:$M23,Synthese_Classes!I$8)+SUMIFS(Cycle_3!$R20:$R23,Cycle_3!$P20:$P23,Synthese_Classes!I$8)</f>
        <v>0</v>
      </c>
    </row>
    <row r="25" spans="2:9" s="45" customFormat="1" ht="20.100000000000001" customHeight="1" x14ac:dyDescent="0.25">
      <c r="C25" s="224"/>
      <c r="D25" s="99">
        <v>5</v>
      </c>
      <c r="E25" s="100" t="str">
        <f>IF(Cycle_3!B24="","-",Cycle_3!B24)</f>
        <v>-</v>
      </c>
      <c r="F25" s="101">
        <f>SUMIFS(Cycle_3!$F24:$F27,Cycle_3!$D24:$D27,Synthese_Classes!F$8)+SUMIFS(Cycle_3!$I24:$I27,Cycle_3!$G24:$G27,Synthese_Classes!F$8)+SUMIFS(Cycle_3!$L24:$L27,Cycle_3!$J24:$J27,Synthese_Classes!F$8)+SUMIFS(Cycle_3!$O24:$O27,Cycle_3!$M24:$M27,Synthese_Classes!F$8)+SUMIFS(Cycle_3!$R24:$R27,Cycle_3!$P24:$P27,Synthese_Classes!F$8)</f>
        <v>0</v>
      </c>
      <c r="G25" s="101">
        <f>SUMIFS(Cycle_3!$F24:$F27,Cycle_3!$D24:$D27,Synthese_Classes!G$8)+SUMIFS(Cycle_3!$I24:$I27,Cycle_3!$G24:$G27,Synthese_Classes!G$8)+SUMIFS(Cycle_3!$L24:$L27,Cycle_3!$J24:$J27,Synthese_Classes!G$8)+SUMIFS(Cycle_3!$O24:$O27,Cycle_3!$M24:$M27,Synthese_Classes!G$8)+SUMIFS(Cycle_3!$R24:$R27,Cycle_3!$P24:$P27,Synthese_Classes!G$8)</f>
        <v>0</v>
      </c>
      <c r="H25" s="101">
        <f>SUMIFS(Cycle_3!$F24:$F27,Cycle_3!$D24:$D27,Synthese_Classes!H$8)+SUMIFS(Cycle_3!$I24:$I27,Cycle_3!$G24:$G27,Synthese_Classes!H$8)+SUMIFS(Cycle_3!$L24:$L27,Cycle_3!$J24:$J27,Synthese_Classes!H$8)+SUMIFS(Cycle_3!$O24:$O27,Cycle_3!$M24:$M27,Synthese_Classes!H$8)+SUMIFS(Cycle_3!$R24:$R27,Cycle_3!$P24:$P27,Synthese_Classes!H$8)</f>
        <v>0</v>
      </c>
      <c r="I25" s="106">
        <f>SUMIFS(Cycle_3!$F24:$F27,Cycle_3!$D24:$D27,Synthese_Classes!I$8)+SUMIFS(Cycle_3!$I24:$I27,Cycle_3!$G24:$G27,Synthese_Classes!I$8)+SUMIFS(Cycle_3!$L24:$L27,Cycle_3!$J24:$J27,Synthese_Classes!I$8)+SUMIFS(Cycle_3!$O24:$O27,Cycle_3!$M24:$M27,Synthese_Classes!I$8)+SUMIFS(Cycle_3!$R24:$R27,Cycle_3!$P24:$P27,Synthese_Classes!I$8)</f>
        <v>0</v>
      </c>
    </row>
    <row r="26" spans="2:9" s="45" customFormat="1" ht="20.100000000000001" customHeight="1" x14ac:dyDescent="0.25">
      <c r="C26" s="224"/>
      <c r="D26" s="99">
        <v>6</v>
      </c>
      <c r="E26" s="100" t="str">
        <f>IF(Cycle_3!B28="","-",Cycle_3!B28)</f>
        <v>-</v>
      </c>
      <c r="F26" s="101">
        <f>SUMIFS(Cycle_3!$F28:$F31,Cycle_3!$D28:$D31,Synthese_Classes!F$8)+SUMIFS(Cycle_3!$I28:$I31,Cycle_3!$G28:$G31,Synthese_Classes!F$8)+SUMIFS(Cycle_3!$L28:$L31,Cycle_3!$J28:$J31,Synthese_Classes!F$8)+SUMIFS(Cycle_3!$O28:$O31,Cycle_3!$M28:$M31,Synthese_Classes!F$8)+SUMIFS(Cycle_3!$R28:$R31,Cycle_3!$P28:$P31,Synthese_Classes!F$8)</f>
        <v>0</v>
      </c>
      <c r="G26" s="101">
        <f>SUMIFS(Cycle_3!$F28:$F31,Cycle_3!$D28:$D31,Synthese_Classes!G$8)+SUMIFS(Cycle_3!$I28:$I31,Cycle_3!$G28:$G31,Synthese_Classes!G$8)+SUMIFS(Cycle_3!$L28:$L31,Cycle_3!$J28:$J31,Synthese_Classes!G$8)+SUMIFS(Cycle_3!$O28:$O31,Cycle_3!$M28:$M31,Synthese_Classes!G$8)+SUMIFS(Cycle_3!$R28:$R31,Cycle_3!$P28:$P31,Synthese_Classes!G$8)</f>
        <v>0</v>
      </c>
      <c r="H26" s="101">
        <f>SUMIFS(Cycle_3!$F28:$F31,Cycle_3!$D28:$D31,Synthese_Classes!H$8)+SUMIFS(Cycle_3!$I28:$I31,Cycle_3!$G28:$G31,Synthese_Classes!H$8)+SUMIFS(Cycle_3!$L28:$L31,Cycle_3!$J28:$J31,Synthese_Classes!H$8)+SUMIFS(Cycle_3!$O28:$O31,Cycle_3!$M28:$M31,Synthese_Classes!H$8)+SUMIFS(Cycle_3!$R28:$R31,Cycle_3!$P28:$P31,Synthese_Classes!H$8)</f>
        <v>0</v>
      </c>
      <c r="I26" s="106">
        <f>SUMIFS(Cycle_3!$F28:$F31,Cycle_3!$D28:$D31,Synthese_Classes!I$8)+SUMIFS(Cycle_3!$I28:$I31,Cycle_3!$G28:$G31,Synthese_Classes!I$8)+SUMIFS(Cycle_3!$L28:$L31,Cycle_3!$J28:$J31,Synthese_Classes!I$8)+SUMIFS(Cycle_3!$O28:$O31,Cycle_3!$M28:$M31,Synthese_Classes!I$8)+SUMIFS(Cycle_3!$R28:$R31,Cycle_3!$P28:$P31,Synthese_Classes!I$8)</f>
        <v>0</v>
      </c>
    </row>
    <row r="27" spans="2:9" s="45" customFormat="1" ht="20.100000000000001" customHeight="1" x14ac:dyDescent="0.25">
      <c r="C27" s="224"/>
      <c r="D27" s="99">
        <v>7</v>
      </c>
      <c r="E27" s="100" t="str">
        <f>IF(Cycle_3!B32="","-",Cycle_3!B32)</f>
        <v>-</v>
      </c>
      <c r="F27" s="101">
        <f>SUMIFS(Cycle_3!$F32:$F35,Cycle_3!$D32:$D35,Synthese_Classes!F$8)+SUMIFS(Cycle_3!$I32:$I35,Cycle_3!$G32:$G35,Synthese_Classes!F$8)+SUMIFS(Cycle_3!$L32:$L35,Cycle_3!$J32:$J35,Synthese_Classes!F$8)+SUMIFS(Cycle_3!$O32:$O35,Cycle_3!$M32:$M35,Synthese_Classes!F$8)+SUMIFS(Cycle_3!$R32:$R35,Cycle_3!$P32:$P35,Synthese_Classes!F$8)</f>
        <v>0</v>
      </c>
      <c r="G27" s="101">
        <f>SUMIFS(Cycle_3!$F32:$F35,Cycle_3!$D32:$D35,Synthese_Classes!G$8)+SUMIFS(Cycle_3!$I32:$I35,Cycle_3!$G32:$G35,Synthese_Classes!G$8)+SUMIFS(Cycle_3!$L32:$L35,Cycle_3!$J32:$J35,Synthese_Classes!G$8)+SUMIFS(Cycle_3!$O32:$O35,Cycle_3!$M32:$M35,Synthese_Classes!G$8)+SUMIFS(Cycle_3!$R32:$R35,Cycle_3!$P32:$P35,Synthese_Classes!G$8)</f>
        <v>0</v>
      </c>
      <c r="H27" s="101">
        <f>SUMIFS(Cycle_3!$F32:$F35,Cycle_3!$D32:$D35,Synthese_Classes!H$8)+SUMIFS(Cycle_3!$I32:$I35,Cycle_3!$G32:$G35,Synthese_Classes!H$8)+SUMIFS(Cycle_3!$L32:$L35,Cycle_3!$J32:$J35,Synthese_Classes!H$8)+SUMIFS(Cycle_3!$O32:$O35,Cycle_3!$M32:$M35,Synthese_Classes!H$8)+SUMIFS(Cycle_3!$R32:$R35,Cycle_3!$P32:$P35,Synthese_Classes!H$8)</f>
        <v>0</v>
      </c>
      <c r="I27" s="106">
        <f>SUMIFS(Cycle_3!$F32:$F35,Cycle_3!$D32:$D35,Synthese_Classes!I$8)+SUMIFS(Cycle_3!$I32:$I35,Cycle_3!$G32:$G35,Synthese_Classes!I$8)+SUMIFS(Cycle_3!$L32:$L35,Cycle_3!$J32:$J35,Synthese_Classes!I$8)+SUMIFS(Cycle_3!$O32:$O35,Cycle_3!$M32:$M35,Synthese_Classes!I$8)+SUMIFS(Cycle_3!$R32:$R35,Cycle_3!$P32:$P35,Synthese_Classes!I$8)</f>
        <v>0</v>
      </c>
    </row>
    <row r="28" spans="2:9" s="45" customFormat="1" ht="20.100000000000001" customHeight="1" thickBot="1" x14ac:dyDescent="0.3">
      <c r="B28" s="44"/>
      <c r="C28" s="225"/>
      <c r="D28" s="102">
        <v>8</v>
      </c>
      <c r="E28" s="103" t="str">
        <f>IF(Cycle_3!B36="","-",Cycle_3!B36)</f>
        <v>-</v>
      </c>
      <c r="F28" s="104">
        <f>SUMIFS(Cycle_3!$F36:$F39,Cycle_3!$D36:$D39,Synthese_Classes!F$8)+SUMIFS(Cycle_3!$I36:$I39,Cycle_3!$G36:$G39,Synthese_Classes!F$8)+SUMIFS(Cycle_3!$L36:$L39,Cycle_3!$J36:$J39,Synthese_Classes!F$8)+SUMIFS(Cycle_3!$O36:$O39,Cycle_3!$M36:$M39,Synthese_Classes!F$8)+SUMIFS(Cycle_3!$R36:$R39,Cycle_3!$P36:$P39,Synthese_Classes!F$8)</f>
        <v>0</v>
      </c>
      <c r="G28" s="104">
        <f>SUMIFS(Cycle_3!$F36:$F39,Cycle_3!$D36:$D39,Synthese_Classes!G$8)+SUMIFS(Cycle_3!$I36:$I39,Cycle_3!$G36:$G39,Synthese_Classes!G$8)+SUMIFS(Cycle_3!$L36:$L39,Cycle_3!$J36:$J39,Synthese_Classes!G$8)+SUMIFS(Cycle_3!$O36:$O39,Cycle_3!$M36:$M39,Synthese_Classes!G$8)+SUMIFS(Cycle_3!$R36:$R39,Cycle_3!$P36:$P39,Synthese_Classes!G$8)</f>
        <v>0</v>
      </c>
      <c r="H28" s="104">
        <f>SUMIFS(Cycle_3!$F36:$F39,Cycle_3!$D36:$D39,Synthese_Classes!H$8)+SUMIFS(Cycle_3!$I36:$I39,Cycle_3!$G36:$G39,Synthese_Classes!H$8)+SUMIFS(Cycle_3!$L36:$L39,Cycle_3!$J36:$J39,Synthese_Classes!H$8)+SUMIFS(Cycle_3!$O36:$O39,Cycle_3!$M36:$M39,Synthese_Classes!H$8)+SUMIFS(Cycle_3!$R36:$R39,Cycle_3!$P36:$P39,Synthese_Classes!H$8)</f>
        <v>0</v>
      </c>
      <c r="I28" s="107">
        <f>SUMIFS(Cycle_3!$F36:$F39,Cycle_3!$D36:$D39,Synthese_Classes!I$8)+SUMIFS(Cycle_3!$I36:$I39,Cycle_3!$G36:$G39,Synthese_Classes!I$8)+SUMIFS(Cycle_3!$L36:$L39,Cycle_3!$J36:$J39,Synthese_Classes!I$8)+SUMIFS(Cycle_3!$O36:$O39,Cycle_3!$M36:$M39,Synthese_Classes!I$8)+SUMIFS(Cycle_3!$R36:$R39,Cycle_3!$P36:$P39,Synthese_Classes!I$8)</f>
        <v>0</v>
      </c>
    </row>
    <row r="29" spans="2:9" ht="20.100000000000001" hidden="1" customHeight="1" x14ac:dyDescent="0.25">
      <c r="D29" s="96">
        <v>1</v>
      </c>
      <c r="E29" s="97" t="str">
        <f>IF(Cycle_3!B40="","-",Cycle_3!B40)</f>
        <v>-</v>
      </c>
      <c r="F29" s="98">
        <f>SUMIFS(Cycle_3!$F40:$F43,Cycle_3!$D40:$D43,Synthese_Classes!F$8)+SUMIFS(Cycle_3!$I40:$I43,Cycle_3!$G40:$G43,Synthese_Classes!F$8)+SUMIFS(Cycle_3!$L40:$L43,Cycle_3!$J40:$J43,Synthese_Classes!F$8)+SUMIFS(Cycle_3!$O40:$O43,Cycle_3!$M40:$M43,Synthese_Classes!F$8)+SUMIFS(Cycle_3!$R40:$R43,Cycle_3!$P40:$P43,Synthese_Classes!F$8)</f>
        <v>0</v>
      </c>
      <c r="G29" s="98">
        <f>SUMIFS(Cycle_3!$F40:$F43,Cycle_3!$D40:$D43,Synthese_Classes!#REF!)+SUMIFS(Cycle_3!$I40:$I43,Cycle_3!$G40:$G43,Synthese_Classes!#REF!)+SUMIFS(Cycle_3!$L40:$L43,Cycle_3!$J40:$J43,Synthese_Classes!#REF!)+SUMIFS(Cycle_3!$O40:$O43,Cycle_3!$M40:$M43,Synthese_Classes!#REF!)+SUMIFS(Cycle_3!$R40:$R43,Cycle_3!$P40:$P43,Synthese_Classes!#REF!)</f>
        <v>0</v>
      </c>
      <c r="H29" s="98">
        <f>SUMIFS(Cycle_3!$F40:$F43,Cycle_3!$D40:$D43,Synthese_Classes!#REF!)+SUMIFS(Cycle_3!$I40:$I43,Cycle_3!$G40:$G43,Synthese_Classes!#REF!)+SUMIFS(Cycle_3!$L40:$L43,Cycle_3!$J40:$J43,Synthese_Classes!#REF!)+SUMIFS(Cycle_3!$O40:$O43,Cycle_3!$M40:$M43,Synthese_Classes!#REF!)+SUMIFS(Cycle_3!$R40:$R43,Cycle_3!$P40:$P43,Synthese_Classes!#REF!)</f>
        <v>0</v>
      </c>
      <c r="I29" s="105">
        <f>SUMIFS(Cycle_3!$F40:$F43,Cycle_3!$D40:$D43,Synthese_Classes!#REF!)+SUMIFS(Cycle_3!$I40:$I43,Cycle_3!$G40:$G43,Synthese_Classes!#REF!)+SUMIFS(Cycle_3!$L40:$L43,Cycle_3!$J40:$J43,Synthese_Classes!#REF!)+SUMIFS(Cycle_3!$O40:$O43,Cycle_3!$M40:$M43,Synthese_Classes!#REF!)+SUMIFS(Cycle_3!$R40:$R43,Cycle_3!$P40:$P43,Synthese_Classes!#REF!)</f>
        <v>0</v>
      </c>
    </row>
    <row r="30" spans="2:9" ht="20.100000000000001" hidden="1" customHeight="1" x14ac:dyDescent="0.25">
      <c r="D30" s="99">
        <v>2</v>
      </c>
      <c r="E30" s="100" t="str">
        <f>IF(Cycle_3!B42="","-",Cycle_3!B42)</f>
        <v>-</v>
      </c>
      <c r="F30" s="101">
        <f>SUMIFS(Cycle_3!$F42:$F45,Cycle_3!$D42:$D45,Synthese_Classes!F$8)+SUMIFS(Cycle_3!$I42:$I45,Cycle_3!$G42:$G45,Synthese_Classes!F$8)+SUMIFS(Cycle_3!$L42:$L45,Cycle_3!$J42:$J45,Synthese_Classes!F$8)+SUMIFS(Cycle_3!$O42:$O45,Cycle_3!$M42:$M45,Synthese_Classes!F$8)+SUMIFS(Cycle_3!$R42:$R45,Cycle_3!$P42:$P45,Synthese_Classes!F$8)</f>
        <v>0</v>
      </c>
      <c r="G30" s="101">
        <f>SUMIFS(Cycle_3!$F42:$F45,Cycle_3!$D42:$D45,Synthese_Classes!#REF!)+SUMIFS(Cycle_3!$I42:$I45,Cycle_3!$G42:$G45,Synthese_Classes!#REF!)+SUMIFS(Cycle_3!$L42:$L45,Cycle_3!$J42:$J45,Synthese_Classes!#REF!)+SUMIFS(Cycle_3!$O42:$O45,Cycle_3!$M42:$M45,Synthese_Classes!#REF!)+SUMIFS(Cycle_3!$R42:$R45,Cycle_3!$P42:$P45,Synthese_Classes!#REF!)</f>
        <v>0</v>
      </c>
      <c r="H30" s="101">
        <f>SUMIFS(Cycle_3!$F42:$F45,Cycle_3!$D42:$D45,Synthese_Classes!#REF!)+SUMIFS(Cycle_3!$I42:$I45,Cycle_3!$G42:$G45,Synthese_Classes!#REF!)+SUMIFS(Cycle_3!$L42:$L45,Cycle_3!$J42:$J45,Synthese_Classes!#REF!)+SUMIFS(Cycle_3!$O42:$O45,Cycle_3!$M42:$M45,Synthese_Classes!#REF!)+SUMIFS(Cycle_3!$R42:$R45,Cycle_3!$P42:$P45,Synthese_Classes!#REF!)</f>
        <v>0</v>
      </c>
      <c r="I30" s="106">
        <f>SUMIFS(Cycle_3!$F42:$F45,Cycle_3!$D42:$D45,Synthese_Classes!#REF!)+SUMIFS(Cycle_3!$I42:$I45,Cycle_3!$G42:$G45,Synthese_Classes!#REF!)+SUMIFS(Cycle_3!$L42:$L45,Cycle_3!$J42:$J45,Synthese_Classes!#REF!)+SUMIFS(Cycle_3!$O42:$O45,Cycle_3!$M42:$M45,Synthese_Classes!#REF!)+SUMIFS(Cycle_3!$R42:$R45,Cycle_3!$P42:$P45,Synthese_Classes!#REF!)</f>
        <v>0</v>
      </c>
    </row>
    <row r="31" spans="2:9" ht="20.100000000000001" hidden="1" customHeight="1" x14ac:dyDescent="0.25">
      <c r="D31" s="99">
        <v>3</v>
      </c>
      <c r="E31" s="100" t="str">
        <f>IF(Cycle_3!B44="","-",Cycle_3!B44)</f>
        <v>-</v>
      </c>
      <c r="F31" s="101">
        <f>SUMIFS(Cycle_3!$F44:$F47,Cycle_3!$D44:$D47,Synthese_Classes!F$8)+SUMIFS(Cycle_3!$I44:$I47,Cycle_3!$G44:$G47,Synthese_Classes!F$8)+SUMIFS(Cycle_3!$L44:$L47,Cycle_3!$J44:$J47,Synthese_Classes!F$8)+SUMIFS(Cycle_3!$O44:$O47,Cycle_3!$M44:$M47,Synthese_Classes!F$8)+SUMIFS(Cycle_3!$R44:$R47,Cycle_3!$P44:$P47,Synthese_Classes!F$8)</f>
        <v>0</v>
      </c>
      <c r="G31" s="101">
        <f>SUMIFS(Cycle_3!$F44:$F47,Cycle_3!$D44:$D47,Synthese_Classes!#REF!)+SUMIFS(Cycle_3!$I44:$I47,Cycle_3!$G44:$G47,Synthese_Classes!#REF!)+SUMIFS(Cycle_3!$L44:$L47,Cycle_3!$J44:$J47,Synthese_Classes!#REF!)+SUMIFS(Cycle_3!$O44:$O47,Cycle_3!$M44:$M47,Synthese_Classes!#REF!)+SUMIFS(Cycle_3!$R44:$R47,Cycle_3!$P44:$P47,Synthese_Classes!#REF!)</f>
        <v>0</v>
      </c>
      <c r="H31" s="101">
        <f>SUMIFS(Cycle_3!$F44:$F47,Cycle_3!$D44:$D47,Synthese_Classes!#REF!)+SUMIFS(Cycle_3!$I44:$I47,Cycle_3!$G44:$G47,Synthese_Classes!#REF!)+SUMIFS(Cycle_3!$L44:$L47,Cycle_3!$J44:$J47,Synthese_Classes!#REF!)+SUMIFS(Cycle_3!$O44:$O47,Cycle_3!$M44:$M47,Synthese_Classes!#REF!)+SUMIFS(Cycle_3!$R44:$R47,Cycle_3!$P44:$P47,Synthese_Classes!#REF!)</f>
        <v>0</v>
      </c>
      <c r="I31" s="106">
        <f>SUMIFS(Cycle_3!$F44:$F47,Cycle_3!$D44:$D47,Synthese_Classes!#REF!)+SUMIFS(Cycle_3!$I44:$I47,Cycle_3!$G44:$G47,Synthese_Classes!#REF!)+SUMIFS(Cycle_3!$L44:$L47,Cycle_3!$J44:$J47,Synthese_Classes!#REF!)+SUMIFS(Cycle_3!$O44:$O47,Cycle_3!$M44:$M47,Synthese_Classes!#REF!)+SUMIFS(Cycle_3!$R44:$R47,Cycle_3!$P44:$P47,Synthese_Classes!#REF!)</f>
        <v>0</v>
      </c>
    </row>
    <row r="32" spans="2:9" ht="20.100000000000001" hidden="1" customHeight="1" x14ac:dyDescent="0.25">
      <c r="D32" s="99">
        <v>4</v>
      </c>
      <c r="E32" s="100" t="str">
        <f>IF(Cycle_3!B46="","-",Cycle_3!B46)</f>
        <v>-</v>
      </c>
      <c r="F32" s="101">
        <f>SUMIFS(Cycle_3!$F46:$F49,Cycle_3!$D46:$D49,Synthese_Classes!F$8)+SUMIFS(Cycle_3!$I46:$I49,Cycle_3!$G46:$G49,Synthese_Classes!F$8)+SUMIFS(Cycle_3!$L46:$L49,Cycle_3!$J46:$J49,Synthese_Classes!F$8)+SUMIFS(Cycle_3!$O46:$O49,Cycle_3!$M46:$M49,Synthese_Classes!F$8)+SUMIFS(Cycle_3!$R46:$R49,Cycle_3!$P46:$P49,Synthese_Classes!F$8)</f>
        <v>0</v>
      </c>
      <c r="G32" s="101">
        <f>SUMIFS(Cycle_3!$F46:$F49,Cycle_3!$D46:$D49,Synthese_Classes!#REF!)+SUMIFS(Cycle_3!$I46:$I49,Cycle_3!$G46:$G49,Synthese_Classes!#REF!)+SUMIFS(Cycle_3!$L46:$L49,Cycle_3!$J46:$J49,Synthese_Classes!#REF!)+SUMIFS(Cycle_3!$O46:$O49,Cycle_3!$M46:$M49,Synthese_Classes!#REF!)+SUMIFS(Cycle_3!$R46:$R49,Cycle_3!$P46:$P49,Synthese_Classes!#REF!)</f>
        <v>0</v>
      </c>
      <c r="H32" s="101">
        <f>SUMIFS(Cycle_3!$F46:$F49,Cycle_3!$D46:$D49,Synthese_Classes!#REF!)+SUMIFS(Cycle_3!$I46:$I49,Cycle_3!$G46:$G49,Synthese_Classes!#REF!)+SUMIFS(Cycle_3!$L46:$L49,Cycle_3!$J46:$J49,Synthese_Classes!#REF!)+SUMIFS(Cycle_3!$O46:$O49,Cycle_3!$M46:$M49,Synthese_Classes!#REF!)+SUMIFS(Cycle_3!$R46:$R49,Cycle_3!$P46:$P49,Synthese_Classes!#REF!)</f>
        <v>0</v>
      </c>
      <c r="I32" s="106">
        <f>SUMIFS(Cycle_3!$F46:$F49,Cycle_3!$D46:$D49,Synthese_Classes!#REF!)+SUMIFS(Cycle_3!$I46:$I49,Cycle_3!$G46:$G49,Synthese_Classes!#REF!)+SUMIFS(Cycle_3!$L46:$L49,Cycle_3!$J46:$J49,Synthese_Classes!#REF!)+SUMIFS(Cycle_3!$O46:$O49,Cycle_3!$M46:$M49,Synthese_Classes!#REF!)+SUMIFS(Cycle_3!$R46:$R49,Cycle_3!$P46:$P49,Synthese_Classes!#REF!)</f>
        <v>0</v>
      </c>
    </row>
    <row r="33" spans="4:9" ht="20.100000000000001" hidden="1" customHeight="1" x14ac:dyDescent="0.25">
      <c r="D33" s="99">
        <v>5</v>
      </c>
      <c r="E33" s="100" t="str">
        <f>IF(Cycle_3!B48="","-",Cycle_3!B48)</f>
        <v>-</v>
      </c>
      <c r="F33" s="101">
        <f>SUMIFS(Cycle_3!$F48:$F51,Cycle_3!$D48:$D51,Synthese_Classes!F$8)+SUMIFS(Cycle_3!$I48:$I51,Cycle_3!$G48:$G51,Synthese_Classes!F$8)+SUMIFS(Cycle_3!$L48:$L51,Cycle_3!$J48:$J51,Synthese_Classes!F$8)+SUMIFS(Cycle_3!$O48:$O51,Cycle_3!$M48:$M51,Synthese_Classes!F$8)+SUMIFS(Cycle_3!$R48:$R51,Cycle_3!$P48:$P51,Synthese_Classes!F$8)</f>
        <v>0</v>
      </c>
      <c r="G33" s="101">
        <f>SUMIFS(Cycle_3!$F48:$F51,Cycle_3!$D48:$D51,Synthese_Classes!#REF!)+SUMIFS(Cycle_3!$I48:$I51,Cycle_3!$G48:$G51,Synthese_Classes!#REF!)+SUMIFS(Cycle_3!$L48:$L51,Cycle_3!$J48:$J51,Synthese_Classes!#REF!)+SUMIFS(Cycle_3!$O48:$O51,Cycle_3!$M48:$M51,Synthese_Classes!#REF!)+SUMIFS(Cycle_3!$R48:$R51,Cycle_3!$P48:$P51,Synthese_Classes!#REF!)</f>
        <v>0</v>
      </c>
      <c r="H33" s="101">
        <f>SUMIFS(Cycle_3!$F48:$F51,Cycle_3!$D48:$D51,Synthese_Classes!#REF!)+SUMIFS(Cycle_3!$I48:$I51,Cycle_3!$G48:$G51,Synthese_Classes!#REF!)+SUMIFS(Cycle_3!$L48:$L51,Cycle_3!$J48:$J51,Synthese_Classes!#REF!)+SUMIFS(Cycle_3!$O48:$O51,Cycle_3!$M48:$M51,Synthese_Classes!#REF!)+SUMIFS(Cycle_3!$R48:$R51,Cycle_3!$P48:$P51,Synthese_Classes!#REF!)</f>
        <v>0</v>
      </c>
      <c r="I33" s="106">
        <f>SUMIFS(Cycle_3!$F48:$F51,Cycle_3!$D48:$D51,Synthese_Classes!#REF!)+SUMIFS(Cycle_3!$I48:$I51,Cycle_3!$G48:$G51,Synthese_Classes!#REF!)+SUMIFS(Cycle_3!$L48:$L51,Cycle_3!$J48:$J51,Synthese_Classes!#REF!)+SUMIFS(Cycle_3!$O48:$O51,Cycle_3!$M48:$M51,Synthese_Classes!#REF!)+SUMIFS(Cycle_3!$R48:$R51,Cycle_3!$P48:$P51,Synthese_Classes!#REF!)</f>
        <v>0</v>
      </c>
    </row>
    <row r="34" spans="4:9" ht="20.100000000000001" hidden="1" customHeight="1" x14ac:dyDescent="0.25">
      <c r="D34" s="99">
        <v>6</v>
      </c>
      <c r="E34" s="100" t="str">
        <f>IF(Cycle_3!B50="","-",Cycle_3!B50)</f>
        <v>-</v>
      </c>
      <c r="F34" s="101">
        <f>SUMIFS(Cycle_3!$F50:$F53,Cycle_3!$D50:$D53,Synthese_Classes!F$8)+SUMIFS(Cycle_3!$I50:$I53,Cycle_3!$G50:$G53,Synthese_Classes!F$8)+SUMIFS(Cycle_3!$L50:$L53,Cycle_3!$J50:$J53,Synthese_Classes!F$8)+SUMIFS(Cycle_3!$O50:$O53,Cycle_3!$M50:$M53,Synthese_Classes!F$8)+SUMIFS(Cycle_3!$R50:$R53,Cycle_3!$P50:$P53,Synthese_Classes!F$8)</f>
        <v>0</v>
      </c>
      <c r="G34" s="101">
        <f>SUMIFS(Cycle_3!$F50:$F53,Cycle_3!$D50:$D53,Synthese_Classes!#REF!)+SUMIFS(Cycle_3!$I50:$I53,Cycle_3!$G50:$G53,Synthese_Classes!#REF!)+SUMIFS(Cycle_3!$L50:$L53,Cycle_3!$J50:$J53,Synthese_Classes!#REF!)+SUMIFS(Cycle_3!$O50:$O53,Cycle_3!$M50:$M53,Synthese_Classes!#REF!)+SUMIFS(Cycle_3!$R50:$R53,Cycle_3!$P50:$P53,Synthese_Classes!#REF!)</f>
        <v>0</v>
      </c>
      <c r="H34" s="101">
        <f>SUMIFS(Cycle_3!$F50:$F53,Cycle_3!$D50:$D53,Synthese_Classes!#REF!)+SUMIFS(Cycle_3!$I50:$I53,Cycle_3!$G50:$G53,Synthese_Classes!#REF!)+SUMIFS(Cycle_3!$L50:$L53,Cycle_3!$J50:$J53,Synthese_Classes!#REF!)+SUMIFS(Cycle_3!$O50:$O53,Cycle_3!$M50:$M53,Synthese_Classes!#REF!)+SUMIFS(Cycle_3!$R50:$R53,Cycle_3!$P50:$P53,Synthese_Classes!#REF!)</f>
        <v>0</v>
      </c>
      <c r="I34" s="106">
        <f>SUMIFS(Cycle_3!$F50:$F53,Cycle_3!$D50:$D53,Synthese_Classes!#REF!)+SUMIFS(Cycle_3!$I50:$I53,Cycle_3!$G50:$G53,Synthese_Classes!#REF!)+SUMIFS(Cycle_3!$L50:$L53,Cycle_3!$J50:$J53,Synthese_Classes!#REF!)+SUMIFS(Cycle_3!$O50:$O53,Cycle_3!$M50:$M53,Synthese_Classes!#REF!)+SUMIFS(Cycle_3!$R50:$R53,Cycle_3!$P50:$P53,Synthese_Classes!#REF!)</f>
        <v>0</v>
      </c>
    </row>
    <row r="35" spans="4:9" ht="20.100000000000001" hidden="1" customHeight="1" x14ac:dyDescent="0.25">
      <c r="D35" s="99">
        <v>7</v>
      </c>
      <c r="E35" s="100" t="str">
        <f>IF(Cycle_3!B52="","-",Cycle_3!B52)</f>
        <v>-</v>
      </c>
      <c r="F35" s="101">
        <f>SUMIFS(Cycle_3!$F52:$F55,Cycle_3!$D52:$D55,Synthese_Classes!F$8)+SUMIFS(Cycle_3!$I52:$I55,Cycle_3!$G52:$G55,Synthese_Classes!F$8)+SUMIFS(Cycle_3!$L52:$L55,Cycle_3!$J52:$J55,Synthese_Classes!F$8)+SUMIFS(Cycle_3!$O52:$O55,Cycle_3!$M52:$M55,Synthese_Classes!F$8)+SUMIFS(Cycle_3!$R52:$R55,Cycle_3!$P52:$P55,Synthese_Classes!F$8)</f>
        <v>0</v>
      </c>
      <c r="G35" s="101">
        <f>SUMIFS(Cycle_3!$F52:$F55,Cycle_3!$D52:$D55,Synthese_Classes!#REF!)+SUMIFS(Cycle_3!$I52:$I55,Cycle_3!$G52:$G55,Synthese_Classes!#REF!)+SUMIFS(Cycle_3!$L52:$L55,Cycle_3!$J52:$J55,Synthese_Classes!#REF!)+SUMIFS(Cycle_3!$O52:$O55,Cycle_3!$M52:$M55,Synthese_Classes!#REF!)+SUMIFS(Cycle_3!$R52:$R55,Cycle_3!$P52:$P55,Synthese_Classes!#REF!)</f>
        <v>0</v>
      </c>
      <c r="H35" s="101">
        <f>SUMIFS(Cycle_3!$F52:$F55,Cycle_3!$D52:$D55,Synthese_Classes!#REF!)+SUMIFS(Cycle_3!$I52:$I55,Cycle_3!$G52:$G55,Synthese_Classes!#REF!)+SUMIFS(Cycle_3!$L52:$L55,Cycle_3!$J52:$J55,Synthese_Classes!#REF!)+SUMIFS(Cycle_3!$O52:$O55,Cycle_3!$M52:$M55,Synthese_Classes!#REF!)+SUMIFS(Cycle_3!$R52:$R55,Cycle_3!$P52:$P55,Synthese_Classes!#REF!)</f>
        <v>0</v>
      </c>
      <c r="I35" s="106">
        <f>SUMIFS(Cycle_3!$F52:$F55,Cycle_3!$D52:$D55,Synthese_Classes!#REF!)+SUMIFS(Cycle_3!$I52:$I55,Cycle_3!$G52:$G55,Synthese_Classes!#REF!)+SUMIFS(Cycle_3!$L52:$L55,Cycle_3!$J52:$J55,Synthese_Classes!#REF!)+SUMIFS(Cycle_3!$O52:$O55,Cycle_3!$M52:$M55,Synthese_Classes!#REF!)+SUMIFS(Cycle_3!$R52:$R55,Cycle_3!$P52:$P55,Synthese_Classes!#REF!)</f>
        <v>0</v>
      </c>
    </row>
    <row r="36" spans="4:9" ht="20.100000000000001" hidden="1" customHeight="1" x14ac:dyDescent="0.25">
      <c r="D36" s="99">
        <v>8</v>
      </c>
      <c r="E36" s="100" t="str">
        <f>IF(Cycle_3!B54="","-",Cycle_3!B54)</f>
        <v>-</v>
      </c>
      <c r="F36" s="101">
        <f>SUMIFS(Cycle_3!$F54:$F57,Cycle_3!$D54:$D57,Synthese_Classes!F$8)+SUMIFS(Cycle_3!$I54:$I57,Cycle_3!$G54:$G57,Synthese_Classes!F$8)+SUMIFS(Cycle_3!$L54:$L57,Cycle_3!$J54:$J57,Synthese_Classes!F$8)+SUMIFS(Cycle_3!$O54:$O57,Cycle_3!$M54:$M57,Synthese_Classes!F$8)+SUMIFS(Cycle_3!$R54:$R57,Cycle_3!$P54:$P57,Synthese_Classes!F$8)</f>
        <v>0</v>
      </c>
      <c r="G36" s="101">
        <f>SUMIFS(Cycle_3!$F54:$F57,Cycle_3!$D54:$D57,Synthese_Classes!#REF!)+SUMIFS(Cycle_3!$I54:$I57,Cycle_3!$G54:$G57,Synthese_Classes!#REF!)+SUMIFS(Cycle_3!$L54:$L57,Cycle_3!$J54:$J57,Synthese_Classes!#REF!)+SUMIFS(Cycle_3!$O54:$O57,Cycle_3!$M54:$M57,Synthese_Classes!#REF!)+SUMIFS(Cycle_3!$R54:$R57,Cycle_3!$P54:$P57,Synthese_Classes!#REF!)</f>
        <v>0</v>
      </c>
      <c r="H36" s="101">
        <f>SUMIFS(Cycle_3!$F54:$F57,Cycle_3!$D54:$D57,Synthese_Classes!#REF!)+SUMIFS(Cycle_3!$I54:$I57,Cycle_3!$G54:$G57,Synthese_Classes!#REF!)+SUMIFS(Cycle_3!$L54:$L57,Cycle_3!$J54:$J57,Synthese_Classes!#REF!)+SUMIFS(Cycle_3!$O54:$O57,Cycle_3!$M54:$M57,Synthese_Classes!#REF!)+SUMIFS(Cycle_3!$R54:$R57,Cycle_3!$P54:$P57,Synthese_Classes!#REF!)</f>
        <v>0</v>
      </c>
      <c r="I36" s="106">
        <f>SUMIFS(Cycle_3!$F54:$F57,Cycle_3!$D54:$D57,Synthese_Classes!#REF!)+SUMIFS(Cycle_3!$I54:$I57,Cycle_3!$G54:$G57,Synthese_Classes!#REF!)+SUMIFS(Cycle_3!$L54:$L57,Cycle_3!$J54:$J57,Synthese_Classes!#REF!)+SUMIFS(Cycle_3!$O54:$O57,Cycle_3!$M54:$M57,Synthese_Classes!#REF!)+SUMIFS(Cycle_3!$R54:$R57,Cycle_3!$P54:$P57,Synthese_Classes!#REF!)</f>
        <v>0</v>
      </c>
    </row>
    <row r="37" spans="4:9" ht="20.100000000000001" hidden="1" customHeight="1" thickBot="1" x14ac:dyDescent="0.3">
      <c r="D37" s="102">
        <v>9</v>
      </c>
      <c r="E37" s="103" t="str">
        <f>IF(Cycle_3!B56="","-",Cycle_3!B56)</f>
        <v>-</v>
      </c>
      <c r="F37" s="104">
        <f>SUMIFS(Cycle_3!$F56:$F59,Cycle_3!$D56:$D59,Synthese_Classes!F$8)+SUMIFS(Cycle_3!$I56:$I59,Cycle_3!$G56:$G59,Synthese_Classes!F$8)+SUMIFS(Cycle_3!$L56:$L59,Cycle_3!$J56:$J59,Synthese_Classes!F$8)+SUMIFS(Cycle_3!$O56:$O59,Cycle_3!$M56:$M59,Synthese_Classes!F$8)+SUMIFS(Cycle_3!$R56:$R59,Cycle_3!$P56:$P59,Synthese_Classes!F$8)</f>
        <v>0</v>
      </c>
      <c r="G37" s="104">
        <f>SUMIFS(Cycle_3!$F56:$F59,Cycle_3!$D56:$D59,Synthese_Classes!#REF!)+SUMIFS(Cycle_3!$I56:$I59,Cycle_3!$G56:$G59,Synthese_Classes!#REF!)+SUMIFS(Cycle_3!$L56:$L59,Cycle_3!$J56:$J59,Synthese_Classes!#REF!)+SUMIFS(Cycle_3!$O56:$O59,Cycle_3!$M56:$M59,Synthese_Classes!#REF!)+SUMIFS(Cycle_3!$R56:$R59,Cycle_3!$P56:$P59,Synthese_Classes!#REF!)</f>
        <v>0</v>
      </c>
      <c r="H37" s="104">
        <f>SUMIFS(Cycle_3!$F56:$F59,Cycle_3!$D56:$D59,Synthese_Classes!#REF!)+SUMIFS(Cycle_3!$I56:$I59,Cycle_3!$G56:$G59,Synthese_Classes!#REF!)+SUMIFS(Cycle_3!$L56:$L59,Cycle_3!$J56:$J59,Synthese_Classes!#REF!)+SUMIFS(Cycle_3!$O56:$O59,Cycle_3!$M56:$M59,Synthese_Classes!#REF!)+SUMIFS(Cycle_3!$R56:$R59,Cycle_3!$P56:$P59,Synthese_Classes!#REF!)</f>
        <v>0</v>
      </c>
      <c r="I37" s="107">
        <f>SUMIFS(Cycle_3!$F56:$F59,Cycle_3!$D56:$D59,Synthese_Classes!#REF!)+SUMIFS(Cycle_3!$I56:$I59,Cycle_3!$G56:$G59,Synthese_Classes!#REF!)+SUMIFS(Cycle_3!$L56:$L59,Cycle_3!$J56:$J59,Synthese_Classes!#REF!)+SUMIFS(Cycle_3!$O56:$O59,Cycle_3!$M56:$M59,Synthese_Classes!#REF!)+SUMIFS(Cycle_3!$R56:$R59,Cycle_3!$P56:$P59,Synthese_Classes!#REF!)</f>
        <v>0</v>
      </c>
    </row>
  </sheetData>
  <sheetProtection algorithmName="SHA-512" hashValue="iuuY/1Yn7EpO2Oi0x84FEy03JRyzi/OwboFETlSz9DBFzXnZHQQe6OD0AuaBVsnGtixBjE1U+S93aL+z3u17zw==" saltValue="KcvQru3TjB7tZXHfTXN0qg==" spinCount="100000" sheet="1" objects="1" scenarios="1" selectLockedCells="1"/>
  <mergeCells count="7">
    <mergeCell ref="C21:C28"/>
    <mergeCell ref="F3:I3"/>
    <mergeCell ref="F4:I4"/>
    <mergeCell ref="F5:I5"/>
    <mergeCell ref="F6:I6"/>
    <mergeCell ref="C9:C20"/>
    <mergeCell ref="C8:E8"/>
  </mergeCells>
  <conditionalFormatting sqref="E3:E6">
    <cfRule type="expression" dxfId="169" priority="5">
      <formula>MOD(ROW(),2)&lt;&gt;1</formula>
    </cfRule>
    <cfRule type="expression" dxfId="168" priority="6">
      <formula>MOD(ROW(),2)=1</formula>
    </cfRule>
  </conditionalFormatting>
  <conditionalFormatting sqref="C3:D6">
    <cfRule type="expression" dxfId="167" priority="3">
      <formula>MOD(ROW(),2)&lt;&gt;1</formula>
    </cfRule>
    <cfRule type="expression" dxfId="166" priority="4">
      <formula>MOD(ROW(),2)=1</formula>
    </cfRule>
  </conditionalFormatting>
  <conditionalFormatting sqref="F3:F6">
    <cfRule type="expression" dxfId="165" priority="1">
      <formula>MOD(ROW(),2)&lt;&gt;1</formula>
    </cfRule>
    <cfRule type="expression" dxfId="164" priority="2">
      <formula>MOD(ROW(),2)=1</formula>
    </cfRule>
  </conditionalFormatting>
  <pageMargins left="0.70866141732283472" right="0.70866141732283472" top="0.74803149606299213" bottom="0.74803149606299213" header="0.31496062992125984" footer="0.31496062992125984"/>
  <pageSetup paperSize="9" scale="81" orientation="portrait" blackAndWhite="1" horizontalDpi="1200" verticalDpi="1200" r:id="rId1"/>
  <ignoredErrors>
    <ignoredError sqref="F21:F25 F9:I9 F10:F14 F16:F18 G10:G14 G16:G18 H10:H14 H16:H18 I10:I14 I16:I18 F26:I26 G21:G25 H21:H25 I21:I2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FF0000"/>
    <pageSetUpPr fitToPage="1"/>
  </sheetPr>
  <dimension ref="D1:I72"/>
  <sheetViews>
    <sheetView showGridLines="0" topLeftCell="B2" zoomScale="80" zoomScaleNormal="80" workbookViewId="0">
      <selection activeCell="H32" sqref="H32"/>
    </sheetView>
  </sheetViews>
  <sheetFormatPr baseColWidth="10" defaultRowHeight="15.75" x14ac:dyDescent="0.25"/>
  <cols>
    <col min="1" max="1" width="0" style="26" hidden="1" customWidth="1"/>
    <col min="2" max="3" width="1.625" style="26" customWidth="1"/>
    <col min="4" max="4" width="5.625" style="133" customWidth="1"/>
    <col min="5" max="5" width="8.625" style="26" customWidth="1"/>
    <col min="6" max="6" width="30.625" style="26" customWidth="1"/>
    <col min="7" max="7" width="11" style="26"/>
    <col min="8" max="8" width="35.625" style="26" customWidth="1"/>
    <col min="9" max="9" width="10.625" style="26" customWidth="1"/>
    <col min="10" max="16384" width="11" style="26"/>
  </cols>
  <sheetData>
    <row r="1" spans="4:9" hidden="1" x14ac:dyDescent="0.25"/>
    <row r="2" spans="4:9" ht="8.1" customHeight="1" x14ac:dyDescent="0.25"/>
    <row r="3" spans="4:9" ht="8.1" customHeight="1" thickBot="1" x14ac:dyDescent="0.3"/>
    <row r="4" spans="4:9" ht="35.1" customHeight="1" thickBot="1" x14ac:dyDescent="0.3">
      <c r="E4" s="228" t="s">
        <v>94</v>
      </c>
      <c r="F4" s="229"/>
      <c r="G4" s="229"/>
      <c r="H4" s="229"/>
      <c r="I4" s="230"/>
    </row>
    <row r="5" spans="4:9" ht="47.25" x14ac:dyDescent="0.25">
      <c r="D5" s="134"/>
      <c r="E5" s="76" t="s">
        <v>86</v>
      </c>
      <c r="F5" s="77" t="s">
        <v>88</v>
      </c>
      <c r="G5" s="78" t="s">
        <v>87</v>
      </c>
      <c r="H5" s="77" t="s">
        <v>88</v>
      </c>
      <c r="I5" s="79" t="s">
        <v>89</v>
      </c>
    </row>
    <row r="6" spans="4:9" x14ac:dyDescent="0.25">
      <c r="D6" s="134" t="s">
        <v>118</v>
      </c>
      <c r="F6" s="93" t="str">
        <f>IF(Donnees!C2="","",Donnees!C2)</f>
        <v>Champ_1</v>
      </c>
      <c r="I6" s="131">
        <f>Bilan_Activites!Q7</f>
        <v>0</v>
      </c>
    </row>
    <row r="7" spans="4:9" x14ac:dyDescent="0.25">
      <c r="D7" s="133" t="str">
        <f t="shared" ref="D7:D21" si="0">IF(F7="","",VLOOKUP(F7,plage_cycle2Ch1,12,0))</f>
        <v/>
      </c>
      <c r="E7" s="81" t="str">
        <f>IF(Bilan_Activites!P8=0,"",RANK(Bilan_Activites!P8,Bilan_Activites!P$8:P$22,0))</f>
        <v/>
      </c>
      <c r="F7" s="82" t="str">
        <f>IF(E7&lt;&gt;"",Bilan_Activites!E8,"")</f>
        <v/>
      </c>
      <c r="G7" s="83" t="str">
        <f>IF(Bilan_Activites!Q8=0,"",RANK(Bilan_Activites!Q8,Bilan_Activites!Q$8:Q$22,0))</f>
        <v/>
      </c>
      <c r="H7" s="82" t="str">
        <f>IF(G7&lt;&gt;"",Bilan_Activites!E8&amp;" : " &amp;Bilan_Activites!Q8&amp;" H.","")</f>
        <v/>
      </c>
      <c r="I7" s="84" t="str">
        <f>IF(G7&lt;&gt;"",Bilan_Activites!Q8,"")</f>
        <v/>
      </c>
    </row>
    <row r="8" spans="4:9" x14ac:dyDescent="0.25">
      <c r="D8" s="133" t="str">
        <f t="shared" si="0"/>
        <v/>
      </c>
      <c r="E8" s="85" t="str">
        <f>IF(Bilan_Activites!P9=0,"",RANK(Bilan_Activites!P9,Bilan_Activites!P$8:P$22,0))</f>
        <v/>
      </c>
      <c r="F8" s="86" t="str">
        <f>IF(E8&lt;&gt;"",Bilan_Activites!E9,"")</f>
        <v/>
      </c>
      <c r="G8" s="87" t="str">
        <f>IF(Bilan_Activites!Q9=0,"",RANK(Bilan_Activites!Q9,Bilan_Activites!Q$8:Q$22,0))</f>
        <v/>
      </c>
      <c r="H8" s="86" t="str">
        <f>IF(G8&lt;&gt;"",Bilan_Activites!E9&amp;" : " &amp;Bilan_Activites!Q9&amp;" H.","")</f>
        <v/>
      </c>
      <c r="I8" s="88" t="str">
        <f>IF(G8&lt;&gt;"",Bilan_Activites!Q9,"")</f>
        <v/>
      </c>
    </row>
    <row r="9" spans="4:9" x14ac:dyDescent="0.25">
      <c r="D9" s="133" t="str">
        <f t="shared" si="0"/>
        <v/>
      </c>
      <c r="E9" s="85" t="str">
        <f>IF(Bilan_Activites!P10=0,"",RANK(Bilan_Activites!P10,Bilan_Activites!P$8:P$22,0))</f>
        <v/>
      </c>
      <c r="F9" s="86" t="str">
        <f>IF(E9&lt;&gt;"",Bilan_Activites!E10,"")</f>
        <v/>
      </c>
      <c r="G9" s="87" t="str">
        <f>IF(Bilan_Activites!Q10=0,"",RANK(Bilan_Activites!Q10,Bilan_Activites!Q$8:Q$22,0))</f>
        <v/>
      </c>
      <c r="H9" s="86" t="str">
        <f>IF(G9&lt;&gt;"",Bilan_Activites!E10&amp;" : " &amp;Bilan_Activites!Q10&amp;" H.","")</f>
        <v/>
      </c>
      <c r="I9" s="88" t="str">
        <f>IF(G9&lt;&gt;"",Bilan_Activites!Q10,"")</f>
        <v/>
      </c>
    </row>
    <row r="10" spans="4:9" x14ac:dyDescent="0.25">
      <c r="D10" s="133" t="str">
        <f t="shared" si="0"/>
        <v/>
      </c>
      <c r="E10" s="85" t="str">
        <f>IF(Bilan_Activites!P11=0,"",RANK(Bilan_Activites!P11,Bilan_Activites!P$8:P$22,0))</f>
        <v/>
      </c>
      <c r="F10" s="86" t="str">
        <f>IF(E10&lt;&gt;"",Bilan_Activites!E11,"")</f>
        <v/>
      </c>
      <c r="G10" s="87" t="str">
        <f>IF(Bilan_Activites!Q11=0,"",RANK(Bilan_Activites!Q11,Bilan_Activites!Q$8:Q$22,0))</f>
        <v/>
      </c>
      <c r="H10" s="86" t="str">
        <f>IF(G10&lt;&gt;"",Bilan_Activites!E11&amp;" : " &amp;Bilan_Activites!Q11&amp;" H.","")</f>
        <v/>
      </c>
      <c r="I10" s="88" t="str">
        <f>IF(G10&lt;&gt;"",Bilan_Activites!Q11,"")</f>
        <v/>
      </c>
    </row>
    <row r="11" spans="4:9" x14ac:dyDescent="0.25">
      <c r="D11" s="133" t="str">
        <f t="shared" si="0"/>
        <v/>
      </c>
      <c r="E11" s="85" t="str">
        <f>IF(Bilan_Activites!P12=0,"",RANK(Bilan_Activites!P12,Bilan_Activites!P$8:P$22,0))</f>
        <v/>
      </c>
      <c r="F11" s="86" t="str">
        <f>IF(E11&lt;&gt;"",Bilan_Activites!E12,"")</f>
        <v/>
      </c>
      <c r="G11" s="87" t="str">
        <f>IF(Bilan_Activites!Q12=0,"",RANK(Bilan_Activites!Q12,Bilan_Activites!Q$8:Q$22,0))</f>
        <v/>
      </c>
      <c r="H11" s="86" t="str">
        <f>IF(G11&lt;&gt;"",Bilan_Activites!E12&amp;" : " &amp;Bilan_Activites!Q12&amp;" H.","")</f>
        <v/>
      </c>
      <c r="I11" s="88" t="str">
        <f>IF(G11&lt;&gt;"",Bilan_Activites!Q12,"")</f>
        <v/>
      </c>
    </row>
    <row r="12" spans="4:9" x14ac:dyDescent="0.25">
      <c r="D12" s="133" t="str">
        <f t="shared" si="0"/>
        <v/>
      </c>
      <c r="E12" s="85" t="str">
        <f>IF(Bilan_Activites!P13=0,"",RANK(Bilan_Activites!P13,Bilan_Activites!P$8:P$22,0))</f>
        <v/>
      </c>
      <c r="F12" s="86" t="str">
        <f>IF(E12&lt;&gt;"",Bilan_Activites!E13,"")</f>
        <v/>
      </c>
      <c r="G12" s="87" t="str">
        <f>IF(Bilan_Activites!Q13=0,"",RANK(Bilan_Activites!Q13,Bilan_Activites!Q$8:Q$22,0))</f>
        <v/>
      </c>
      <c r="H12" s="86" t="str">
        <f>IF(G12&lt;&gt;"",Bilan_Activites!E13&amp;" : " &amp;Bilan_Activites!Q13&amp;" H.","")</f>
        <v/>
      </c>
      <c r="I12" s="88" t="str">
        <f>IF(G12&lt;&gt;"",Bilan_Activites!Q13,"")</f>
        <v/>
      </c>
    </row>
    <row r="13" spans="4:9" x14ac:dyDescent="0.25">
      <c r="D13" s="133" t="str">
        <f t="shared" si="0"/>
        <v/>
      </c>
      <c r="E13" s="85" t="str">
        <f>IF(Bilan_Activites!P14=0,"",RANK(Bilan_Activites!P14,Bilan_Activites!P$8:P$22,0))</f>
        <v/>
      </c>
      <c r="F13" s="86" t="str">
        <f>IF(E13&lt;&gt;"",Bilan_Activites!E14,"")</f>
        <v/>
      </c>
      <c r="G13" s="87" t="str">
        <f>IF(Bilan_Activites!Q14=0,"",RANK(Bilan_Activites!Q14,Bilan_Activites!Q$8:Q$22,0))</f>
        <v/>
      </c>
      <c r="H13" s="86" t="str">
        <f>IF(G13&lt;&gt;"",Bilan_Activites!E14&amp;" : " &amp;Bilan_Activites!Q14&amp;" H.","")</f>
        <v/>
      </c>
      <c r="I13" s="88" t="str">
        <f>IF(G13&lt;&gt;"",Bilan_Activites!Q14,"")</f>
        <v/>
      </c>
    </row>
    <row r="14" spans="4:9" x14ac:dyDescent="0.25">
      <c r="D14" s="133" t="str">
        <f t="shared" si="0"/>
        <v/>
      </c>
      <c r="E14" s="85" t="str">
        <f>IF(Bilan_Activites!P15=0,"",RANK(Bilan_Activites!P15,Bilan_Activites!P$8:P$22,0))</f>
        <v/>
      </c>
      <c r="F14" s="86" t="str">
        <f>IF(E14&lt;&gt;"",Bilan_Activites!E15,"")</f>
        <v/>
      </c>
      <c r="G14" s="87" t="str">
        <f>IF(Bilan_Activites!Q15=0,"",RANK(Bilan_Activites!Q15,Bilan_Activites!Q$8:Q$22,0))</f>
        <v/>
      </c>
      <c r="H14" s="86" t="str">
        <f>IF(G14&lt;&gt;"",Bilan_Activites!E15&amp;" : " &amp;Bilan_Activites!Q15&amp;" H.","")</f>
        <v/>
      </c>
      <c r="I14" s="88" t="str">
        <f>IF(G14&lt;&gt;"",Bilan_Activites!Q15,"")</f>
        <v/>
      </c>
    </row>
    <row r="15" spans="4:9" x14ac:dyDescent="0.25">
      <c r="D15" s="133" t="str">
        <f t="shared" si="0"/>
        <v/>
      </c>
      <c r="E15" s="85" t="str">
        <f>IF(Bilan_Activites!P16=0,"",RANK(Bilan_Activites!P16,Bilan_Activites!P$8:P$22,0))</f>
        <v/>
      </c>
      <c r="F15" s="86" t="str">
        <f>IF(E15&lt;&gt;"",Bilan_Activites!E16,"")</f>
        <v/>
      </c>
      <c r="G15" s="87" t="str">
        <f>IF(Bilan_Activites!Q16=0,"",RANK(Bilan_Activites!Q16,Bilan_Activites!Q$8:Q$22,0))</f>
        <v/>
      </c>
      <c r="H15" s="86" t="str">
        <f>IF(G15&lt;&gt;"",Bilan_Activites!E16&amp;" : " &amp;Bilan_Activites!Q16&amp;" H.","")</f>
        <v/>
      </c>
      <c r="I15" s="88" t="str">
        <f>IF(G15&lt;&gt;"",Bilan_Activites!Q16,"")</f>
        <v/>
      </c>
    </row>
    <row r="16" spans="4:9" x14ac:dyDescent="0.25">
      <c r="D16" s="133" t="str">
        <f t="shared" si="0"/>
        <v/>
      </c>
      <c r="E16" s="85" t="str">
        <f>IF(Bilan_Activites!P17=0,"",RANK(Bilan_Activites!P17,Bilan_Activites!P$8:P$22,0))</f>
        <v/>
      </c>
      <c r="F16" s="86" t="str">
        <f>IF(E16&lt;&gt;"",Bilan_Activites!E17,"")</f>
        <v/>
      </c>
      <c r="G16" s="87" t="str">
        <f>IF(Bilan_Activites!Q17=0,"",RANK(Bilan_Activites!Q17,Bilan_Activites!Q$8:Q$22,0))</f>
        <v/>
      </c>
      <c r="H16" s="86" t="str">
        <f>IF(G16&lt;&gt;"",Bilan_Activites!E17&amp;" : " &amp;Bilan_Activites!Q17&amp;" H.","")</f>
        <v/>
      </c>
      <c r="I16" s="88" t="str">
        <f>IF(G16&lt;&gt;"",Bilan_Activites!Q17,"")</f>
        <v/>
      </c>
    </row>
    <row r="17" spans="4:9" x14ac:dyDescent="0.25">
      <c r="D17" s="133" t="str">
        <f t="shared" si="0"/>
        <v/>
      </c>
      <c r="E17" s="85" t="str">
        <f>IF(Bilan_Activites!P18=0,"",RANK(Bilan_Activites!P18,Bilan_Activites!P$8:P$22,0))</f>
        <v/>
      </c>
      <c r="F17" s="86" t="str">
        <f>IF(E17&lt;&gt;"",Bilan_Activites!E18,"")</f>
        <v/>
      </c>
      <c r="G17" s="87" t="str">
        <f>IF(Bilan_Activites!Q18=0,"",RANK(Bilan_Activites!Q18,Bilan_Activites!Q$8:Q$22,0))</f>
        <v/>
      </c>
      <c r="H17" s="86" t="str">
        <f>IF(G17&lt;&gt;"",Bilan_Activites!E18&amp;" : " &amp;Bilan_Activites!Q18&amp;" H.","")</f>
        <v/>
      </c>
      <c r="I17" s="88" t="str">
        <f>IF(G17&lt;&gt;"",Bilan_Activites!Q18,"")</f>
        <v/>
      </c>
    </row>
    <row r="18" spans="4:9" x14ac:dyDescent="0.25">
      <c r="D18" s="133" t="str">
        <f t="shared" si="0"/>
        <v/>
      </c>
      <c r="E18" s="85" t="str">
        <f>IF(Bilan_Activites!P19=0,"",RANK(Bilan_Activites!P19,Bilan_Activites!P$8:P$22,0))</f>
        <v/>
      </c>
      <c r="F18" s="86" t="str">
        <f>IF(E18&lt;&gt;"",Bilan_Activites!E19,"")</f>
        <v/>
      </c>
      <c r="G18" s="87" t="str">
        <f>IF(Bilan_Activites!Q19=0,"",RANK(Bilan_Activites!Q19,Bilan_Activites!Q$8:Q$22,0))</f>
        <v/>
      </c>
      <c r="H18" s="86" t="str">
        <f>IF(G18&lt;&gt;"",Bilan_Activites!E19&amp;" : " &amp;Bilan_Activites!Q19&amp;" H.","")</f>
        <v/>
      </c>
      <c r="I18" s="88" t="str">
        <f>IF(G18&lt;&gt;"",Bilan_Activites!Q19,"")</f>
        <v/>
      </c>
    </row>
    <row r="19" spans="4:9" x14ac:dyDescent="0.25">
      <c r="D19" s="133" t="str">
        <f t="shared" si="0"/>
        <v/>
      </c>
      <c r="E19" s="85" t="str">
        <f>IF(Bilan_Activites!P20=0,"",RANK(Bilan_Activites!P20,Bilan_Activites!P$8:P$22,0))</f>
        <v/>
      </c>
      <c r="F19" s="86" t="str">
        <f>IF(E19&lt;&gt;"",Bilan_Activites!E20,"")</f>
        <v/>
      </c>
      <c r="G19" s="87" t="str">
        <f>IF(Bilan_Activites!Q20=0,"",RANK(Bilan_Activites!Q20,Bilan_Activites!Q$8:Q$22,0))</f>
        <v/>
      </c>
      <c r="H19" s="86" t="str">
        <f>IF(G19&lt;&gt;"",Bilan_Activites!E20&amp;" : " &amp;Bilan_Activites!Q20&amp;" H.","")</f>
        <v/>
      </c>
      <c r="I19" s="88" t="str">
        <f>IF(G19&lt;&gt;"",Bilan_Activites!Q20,"")</f>
        <v/>
      </c>
    </row>
    <row r="20" spans="4:9" x14ac:dyDescent="0.25">
      <c r="D20" s="133" t="str">
        <f t="shared" si="0"/>
        <v/>
      </c>
      <c r="E20" s="85" t="str">
        <f>IF(Bilan_Activites!P21=0,"",RANK(Bilan_Activites!P21,Bilan_Activites!P$8:P$22,0))</f>
        <v/>
      </c>
      <c r="F20" s="86" t="str">
        <f>IF(E20&lt;&gt;"",Bilan_Activites!E21,"")</f>
        <v/>
      </c>
      <c r="G20" s="87" t="str">
        <f>IF(Bilan_Activites!Q21=0,"",RANK(Bilan_Activites!Q21,Bilan_Activites!Q$8:Q$22,0))</f>
        <v/>
      </c>
      <c r="H20" s="86" t="str">
        <f>IF(G20&lt;&gt;"",Bilan_Activites!E21&amp;" : " &amp;Bilan_Activites!Q21&amp;" H.","")</f>
        <v/>
      </c>
      <c r="I20" s="88" t="str">
        <f>IF(G20&lt;&gt;"",Bilan_Activites!Q21,"")</f>
        <v/>
      </c>
    </row>
    <row r="21" spans="4:9" x14ac:dyDescent="0.25">
      <c r="D21" s="133" t="str">
        <f t="shared" si="0"/>
        <v/>
      </c>
      <c r="E21" s="89" t="str">
        <f>IF(Bilan_Activites!P22=0,"",RANK(Bilan_Activites!P22,Bilan_Activites!P$8:P$22,0))</f>
        <v/>
      </c>
      <c r="F21" s="90" t="str">
        <f>IF(E21&lt;&gt;"",Bilan_Activites!E22,"")</f>
        <v/>
      </c>
      <c r="G21" s="91" t="str">
        <f>IF(Bilan_Activites!Q22=0,"",RANK(Bilan_Activites!Q22,Bilan_Activites!Q$8:Q$22,0))</f>
        <v/>
      </c>
      <c r="H21" s="90" t="str">
        <f>IF(G21&lt;&gt;"",Bilan_Activites!E22&amp;" : " &amp;Bilan_Activites!Q22&amp;" H.","")</f>
        <v/>
      </c>
      <c r="I21" s="92" t="str">
        <f>IF(G21&lt;&gt;"",Bilan_Activites!Q22,"")</f>
        <v/>
      </c>
    </row>
    <row r="22" spans="4:9" ht="8.1" customHeight="1" x14ac:dyDescent="0.25">
      <c r="E22" s="28"/>
      <c r="F22" s="29"/>
      <c r="H22" s="29"/>
    </row>
    <row r="23" spans="4:9" x14ac:dyDescent="0.25">
      <c r="F23" s="93" t="str">
        <f>IF(Donnees!D$2="","",Donnees!D$2)</f>
        <v>Champ_2</v>
      </c>
      <c r="I23" s="131">
        <f>Bilan_Activites!Q24</f>
        <v>0</v>
      </c>
    </row>
    <row r="24" spans="4:9" x14ac:dyDescent="0.25">
      <c r="D24" s="133" t="str">
        <f t="shared" ref="D24:D38" si="1">IF(F24="","",VLOOKUP(F24,plage_cycle2Ch2,12,0))</f>
        <v/>
      </c>
      <c r="E24" s="81" t="str">
        <f>IF(Bilan_Activites!P25=0,"",RANK(Bilan_Activites!P25,Bilan_Activites!P$25:P$39,0))</f>
        <v/>
      </c>
      <c r="F24" s="82" t="str">
        <f>IF(Synthese_Cycle2!E24&lt;&gt;"",Bilan_Activites!E25,"")</f>
        <v/>
      </c>
      <c r="G24" s="83" t="str">
        <f>IF(Bilan_Activites!Q25=0,"",RANK(Bilan_Activites!Q25,Bilan_Activites!Q$25:Q$39,0))</f>
        <v/>
      </c>
      <c r="H24" s="82" t="str">
        <f>IF(G24&lt;&gt;"",Bilan_Activites!E25&amp;" : " &amp;Bilan_Activites!Q25&amp;" H.","")</f>
        <v/>
      </c>
      <c r="I24" s="84" t="str">
        <f>IF(G24&lt;&gt;"",Bilan_Activites!Q25,"")</f>
        <v/>
      </c>
    </row>
    <row r="25" spans="4:9" x14ac:dyDescent="0.25">
      <c r="D25" s="133" t="str">
        <f t="shared" si="1"/>
        <v/>
      </c>
      <c r="E25" s="85" t="str">
        <f>IF(Bilan_Activites!P26=0,"",RANK(Bilan_Activites!P26,Bilan_Activites!P$25:P$39,0))</f>
        <v/>
      </c>
      <c r="F25" s="86" t="str">
        <f>IF(Synthese_Cycle2!E25&lt;&gt;"",Bilan_Activites!E26,"")</f>
        <v/>
      </c>
      <c r="G25" s="87" t="str">
        <f>IF(Bilan_Activites!Q26=0,"",RANK(Bilan_Activites!Q26,Bilan_Activites!Q$25:Q$39,0))</f>
        <v/>
      </c>
      <c r="H25" s="86" t="str">
        <f>IF(G25&lt;&gt;"",Bilan_Activites!E26&amp;" : " &amp;Bilan_Activites!Q26&amp;" H.","")</f>
        <v/>
      </c>
      <c r="I25" s="88" t="str">
        <f>IF(G25&lt;&gt;"",Bilan_Activites!Q26,"")</f>
        <v/>
      </c>
    </row>
    <row r="26" spans="4:9" x14ac:dyDescent="0.25">
      <c r="D26" s="133" t="str">
        <f t="shared" si="1"/>
        <v/>
      </c>
      <c r="E26" s="85" t="str">
        <f>IF(Bilan_Activites!P27=0,"",RANK(Bilan_Activites!P27,Bilan_Activites!P$25:P$39,0))</f>
        <v/>
      </c>
      <c r="F26" s="86" t="str">
        <f>IF(Synthese_Cycle2!E26&lt;&gt;"",Bilan_Activites!E27,"")</f>
        <v/>
      </c>
      <c r="G26" s="87" t="str">
        <f>IF(Bilan_Activites!Q27=0,"",RANK(Bilan_Activites!Q27,Bilan_Activites!Q$25:Q$39,0))</f>
        <v/>
      </c>
      <c r="H26" s="86" t="str">
        <f>IF(G26&lt;&gt;"",Bilan_Activites!E27&amp;" : " &amp;Bilan_Activites!Q27&amp;" H.","")</f>
        <v/>
      </c>
      <c r="I26" s="88" t="str">
        <f>IF(G26&lt;&gt;"",Bilan_Activites!Q27,"")</f>
        <v/>
      </c>
    </row>
    <row r="27" spans="4:9" x14ac:dyDescent="0.25">
      <c r="D27" s="133" t="str">
        <f t="shared" si="1"/>
        <v/>
      </c>
      <c r="E27" s="85" t="str">
        <f>IF(Bilan_Activites!P28=0,"",RANK(Bilan_Activites!P28,Bilan_Activites!P$25:P$39,0))</f>
        <v/>
      </c>
      <c r="F27" s="86" t="str">
        <f>IF(Synthese_Cycle2!E27&lt;&gt;"",Bilan_Activites!E28,"")</f>
        <v/>
      </c>
      <c r="G27" s="87" t="str">
        <f>IF(Bilan_Activites!Q28=0,"",RANK(Bilan_Activites!Q28,Bilan_Activites!Q$25:Q$39,0))</f>
        <v/>
      </c>
      <c r="H27" s="86" t="str">
        <f>IF(G27&lt;&gt;"",Bilan_Activites!E28&amp;" : " &amp;Bilan_Activites!Q28&amp;" H.","")</f>
        <v/>
      </c>
      <c r="I27" s="88" t="str">
        <f>IF(G27&lt;&gt;"",Bilan_Activites!Q28,"")</f>
        <v/>
      </c>
    </row>
    <row r="28" spans="4:9" x14ac:dyDescent="0.25">
      <c r="D28" s="133" t="str">
        <f t="shared" si="1"/>
        <v/>
      </c>
      <c r="E28" s="85" t="str">
        <f>IF(Bilan_Activites!P29=0,"",RANK(Bilan_Activites!P29,Bilan_Activites!P$25:P$39,0))</f>
        <v/>
      </c>
      <c r="F28" s="86" t="str">
        <f>IF(Synthese_Cycle2!E28&lt;&gt;"",Bilan_Activites!E29,"")</f>
        <v/>
      </c>
      <c r="G28" s="87" t="str">
        <f>IF(Bilan_Activites!Q29=0,"",RANK(Bilan_Activites!Q29,Bilan_Activites!Q$25:Q$39,0))</f>
        <v/>
      </c>
      <c r="H28" s="86" t="str">
        <f>IF(G28&lt;&gt;"",Bilan_Activites!E29&amp;" : " &amp;Bilan_Activites!Q29&amp;" H.","")</f>
        <v/>
      </c>
      <c r="I28" s="88" t="str">
        <f>IF(G28&lt;&gt;"",Bilan_Activites!Q29,"")</f>
        <v/>
      </c>
    </row>
    <row r="29" spans="4:9" x14ac:dyDescent="0.25">
      <c r="D29" s="133" t="str">
        <f t="shared" si="1"/>
        <v/>
      </c>
      <c r="E29" s="85" t="str">
        <f>IF(Bilan_Activites!P30=0,"",RANK(Bilan_Activites!P30,Bilan_Activites!P$25:P$39,0))</f>
        <v/>
      </c>
      <c r="F29" s="86" t="str">
        <f>IF(Synthese_Cycle2!E29&lt;&gt;"",Bilan_Activites!E30,"")</f>
        <v/>
      </c>
      <c r="G29" s="87" t="str">
        <f>IF(Bilan_Activites!Q30=0,"",RANK(Bilan_Activites!Q30,Bilan_Activites!Q$25:Q$39,0))</f>
        <v/>
      </c>
      <c r="H29" s="86" t="str">
        <f>IF(G29&lt;&gt;"",Bilan_Activites!E30&amp;" : " &amp;Bilan_Activites!Q30&amp;" H.","")</f>
        <v/>
      </c>
      <c r="I29" s="88" t="str">
        <f>IF(G29&lt;&gt;"",Bilan_Activites!Q30,"")</f>
        <v/>
      </c>
    </row>
    <row r="30" spans="4:9" x14ac:dyDescent="0.25">
      <c r="D30" s="133" t="str">
        <f t="shared" si="1"/>
        <v/>
      </c>
      <c r="E30" s="85" t="str">
        <f>IF(Bilan_Activites!P31=0,"",RANK(Bilan_Activites!P31,Bilan_Activites!P$25:P$39,0))</f>
        <v/>
      </c>
      <c r="F30" s="86" t="str">
        <f>IF(Synthese_Cycle2!E30&lt;&gt;"",Bilan_Activites!E31,"")</f>
        <v/>
      </c>
      <c r="G30" s="87" t="str">
        <f>IF(Bilan_Activites!Q31=0,"",RANK(Bilan_Activites!Q31,Bilan_Activites!Q$25:Q$39,0))</f>
        <v/>
      </c>
      <c r="H30" s="86" t="str">
        <f>IF(G30&lt;&gt;"",Bilan_Activites!E31&amp;" : " &amp;Bilan_Activites!Q31&amp;" H.","")</f>
        <v/>
      </c>
      <c r="I30" s="88" t="str">
        <f>IF(G30&lt;&gt;"",Bilan_Activites!Q31,"")</f>
        <v/>
      </c>
    </row>
    <row r="31" spans="4:9" x14ac:dyDescent="0.25">
      <c r="D31" s="133" t="str">
        <f t="shared" si="1"/>
        <v/>
      </c>
      <c r="E31" s="85" t="str">
        <f>IF(Bilan_Activites!P32=0,"",RANK(Bilan_Activites!P32,Bilan_Activites!P$25:P$39,0))</f>
        <v/>
      </c>
      <c r="F31" s="86" t="str">
        <f>IF(Synthese_Cycle2!E31&lt;&gt;"",Bilan_Activites!E32,"")</f>
        <v/>
      </c>
      <c r="G31" s="87" t="str">
        <f>IF(Bilan_Activites!Q32=0,"",RANK(Bilan_Activites!Q32,Bilan_Activites!Q$25:Q$39,0))</f>
        <v/>
      </c>
      <c r="H31" s="86" t="str">
        <f>IF(G31&lt;&gt;"",Bilan_Activites!E32&amp;" : " &amp;Bilan_Activites!Q32&amp;" H.","")</f>
        <v/>
      </c>
      <c r="I31" s="88" t="str">
        <f>IF(G31&lt;&gt;"",Bilan_Activites!Q32,"")</f>
        <v/>
      </c>
    </row>
    <row r="32" spans="4:9" x14ac:dyDescent="0.25">
      <c r="D32" s="133" t="str">
        <f t="shared" si="1"/>
        <v/>
      </c>
      <c r="E32" s="85" t="str">
        <f>IF(Bilan_Activites!P33=0,"",RANK(Bilan_Activites!P33,Bilan_Activites!P$25:P$39,0))</f>
        <v/>
      </c>
      <c r="F32" s="86" t="str">
        <f>IF(Synthese_Cycle2!E32&lt;&gt;"",Bilan_Activites!E33,"")</f>
        <v/>
      </c>
      <c r="G32" s="87" t="str">
        <f>IF(Bilan_Activites!Q33=0,"",RANK(Bilan_Activites!Q33,Bilan_Activites!Q$25:Q$39,0))</f>
        <v/>
      </c>
      <c r="H32" s="86" t="str">
        <f>IF(G32&lt;&gt;"",Bilan_Activites!E33&amp;" : " &amp;Bilan_Activites!Q33&amp;" H.","")</f>
        <v/>
      </c>
      <c r="I32" s="88" t="str">
        <f>IF(G32&lt;&gt;"",Bilan_Activites!Q33,"")</f>
        <v/>
      </c>
    </row>
    <row r="33" spans="4:9" x14ac:dyDescent="0.25">
      <c r="D33" s="133" t="str">
        <f t="shared" si="1"/>
        <v/>
      </c>
      <c r="E33" s="85" t="str">
        <f>IF(Bilan_Activites!P34=0,"",RANK(Bilan_Activites!P34,Bilan_Activites!P$25:P$39,0))</f>
        <v/>
      </c>
      <c r="F33" s="86" t="str">
        <f>IF(Synthese_Cycle2!E33&lt;&gt;"",Bilan_Activites!E34,"")</f>
        <v/>
      </c>
      <c r="G33" s="87" t="str">
        <f>IF(Bilan_Activites!Q34=0,"",RANK(Bilan_Activites!Q34,Bilan_Activites!Q$25:Q$39,0))</f>
        <v/>
      </c>
      <c r="H33" s="86" t="str">
        <f>IF(G33&lt;&gt;"",Bilan_Activites!E34&amp;" : " &amp;Bilan_Activites!Q34&amp;" H.","")</f>
        <v/>
      </c>
      <c r="I33" s="88" t="str">
        <f>IF(G33&lt;&gt;"",Bilan_Activites!Q34,"")</f>
        <v/>
      </c>
    </row>
    <row r="34" spans="4:9" x14ac:dyDescent="0.25">
      <c r="D34" s="133" t="str">
        <f t="shared" si="1"/>
        <v/>
      </c>
      <c r="E34" s="85" t="str">
        <f>IF(Bilan_Activites!P35=0,"",RANK(Bilan_Activites!P35,Bilan_Activites!P$25:P$39,0))</f>
        <v/>
      </c>
      <c r="F34" s="86" t="str">
        <f>IF(Synthese_Cycle2!E34&lt;&gt;"",Bilan_Activites!E35,"")</f>
        <v/>
      </c>
      <c r="G34" s="87" t="str">
        <f>IF(Bilan_Activites!Q35=0,"",RANK(Bilan_Activites!Q35,Bilan_Activites!Q$25:Q$39,0))</f>
        <v/>
      </c>
      <c r="H34" s="86" t="str">
        <f>IF(G34&lt;&gt;"",Bilan_Activites!E35&amp;" : " &amp;Bilan_Activites!Q35&amp;" H.","")</f>
        <v/>
      </c>
      <c r="I34" s="88" t="str">
        <f>IF(G34&lt;&gt;"",Bilan_Activites!Q35,"")</f>
        <v/>
      </c>
    </row>
    <row r="35" spans="4:9" x14ac:dyDescent="0.25">
      <c r="D35" s="133" t="str">
        <f t="shared" si="1"/>
        <v/>
      </c>
      <c r="E35" s="85" t="str">
        <f>IF(Bilan_Activites!P36=0,"",RANK(Bilan_Activites!P36,Bilan_Activites!P$25:P$39,0))</f>
        <v/>
      </c>
      <c r="F35" s="86" t="str">
        <f>IF(Synthese_Cycle2!E35&lt;&gt;"",Bilan_Activites!E36,"")</f>
        <v/>
      </c>
      <c r="G35" s="87" t="str">
        <f>IF(Bilan_Activites!Q36=0,"",RANK(Bilan_Activites!Q36,Bilan_Activites!Q$25:Q$39,0))</f>
        <v/>
      </c>
      <c r="H35" s="86" t="str">
        <f>IF(G35&lt;&gt;"",Bilan_Activites!E36&amp;" : " &amp;Bilan_Activites!Q36&amp;" H.","")</f>
        <v/>
      </c>
      <c r="I35" s="88" t="str">
        <f>IF(G35&lt;&gt;"",Bilan_Activites!Q36,"")</f>
        <v/>
      </c>
    </row>
    <row r="36" spans="4:9" x14ac:dyDescent="0.25">
      <c r="D36" s="133" t="str">
        <f t="shared" si="1"/>
        <v/>
      </c>
      <c r="E36" s="85" t="str">
        <f>IF(Bilan_Activites!P37=0,"",RANK(Bilan_Activites!P37,Bilan_Activites!P$25:P$39,0))</f>
        <v/>
      </c>
      <c r="F36" s="86" t="str">
        <f>IF(Synthese_Cycle2!E36&lt;&gt;"",Bilan_Activites!E37,"")</f>
        <v/>
      </c>
      <c r="G36" s="87" t="str">
        <f>IF(Bilan_Activites!Q37=0,"",RANK(Bilan_Activites!Q37,Bilan_Activites!Q$25:Q$39,0))</f>
        <v/>
      </c>
      <c r="H36" s="86" t="str">
        <f>IF(G36&lt;&gt;"",Bilan_Activites!E37&amp;" : " &amp;Bilan_Activites!Q37&amp;" H.","")</f>
        <v/>
      </c>
      <c r="I36" s="88" t="str">
        <f>IF(G36&lt;&gt;"",Bilan_Activites!Q37,"")</f>
        <v/>
      </c>
    </row>
    <row r="37" spans="4:9" x14ac:dyDescent="0.25">
      <c r="D37" s="133" t="str">
        <f t="shared" si="1"/>
        <v/>
      </c>
      <c r="E37" s="85" t="str">
        <f>IF(Bilan_Activites!P38=0,"",RANK(Bilan_Activites!P38,Bilan_Activites!P$25:P$39,0))</f>
        <v/>
      </c>
      <c r="F37" s="86" t="str">
        <f>IF(Synthese_Cycle2!E37&lt;&gt;"",Bilan_Activites!E38,"")</f>
        <v/>
      </c>
      <c r="G37" s="87" t="str">
        <f>IF(Bilan_Activites!Q38=0,"",RANK(Bilan_Activites!Q38,Bilan_Activites!Q$25:Q$39,0))</f>
        <v/>
      </c>
      <c r="H37" s="86" t="str">
        <f>IF(G37&lt;&gt;"",Bilan_Activites!E38&amp;" : " &amp;Bilan_Activites!Q38&amp;" H.","")</f>
        <v/>
      </c>
      <c r="I37" s="88" t="str">
        <f>IF(G37&lt;&gt;"",Bilan_Activites!Q38,"")</f>
        <v/>
      </c>
    </row>
    <row r="38" spans="4:9" x14ac:dyDescent="0.25">
      <c r="D38" s="133" t="str">
        <f t="shared" si="1"/>
        <v/>
      </c>
      <c r="E38" s="89" t="str">
        <f>IF(Bilan_Activites!P39=0,"",RANK(Bilan_Activites!P39,Bilan_Activites!P$25:P$39,0))</f>
        <v/>
      </c>
      <c r="F38" s="90" t="str">
        <f>IF(Synthese_Cycle2!E38&lt;&gt;"",Bilan_Activites!E39,"")</f>
        <v/>
      </c>
      <c r="G38" s="91" t="str">
        <f>IF(Bilan_Activites!Q39=0,"",RANK(Bilan_Activites!Q39,Bilan_Activites!Q$25:Q$39,0))</f>
        <v/>
      </c>
      <c r="H38" s="90" t="str">
        <f>IF(G38&lt;&gt;"",Bilan_Activites!E39&amp;" : " &amp;Bilan_Activites!Q39&amp;" H.","")</f>
        <v/>
      </c>
      <c r="I38" s="92" t="str">
        <f>IF(G38&lt;&gt;"",Bilan_Activites!Q39,"")</f>
        <v/>
      </c>
    </row>
    <row r="39" spans="4:9" ht="8.1" customHeight="1" x14ac:dyDescent="0.25"/>
    <row r="40" spans="4:9" x14ac:dyDescent="0.25">
      <c r="F40" s="93" t="str">
        <f>IF(Donnees!E$2="","",Donnees!E$2)</f>
        <v>Champ_3</v>
      </c>
      <c r="I40" s="131">
        <f>Bilan_Activites!Q41</f>
        <v>0</v>
      </c>
    </row>
    <row r="41" spans="4:9" x14ac:dyDescent="0.25">
      <c r="D41" s="133" t="str">
        <f t="shared" ref="D41:D55" si="2">IF(F41="","",VLOOKUP(F41,plage_cycle2Ch3,12,0))</f>
        <v/>
      </c>
      <c r="E41" s="81" t="str">
        <f>IF(Bilan_Activites!P42=0,"",RANK(Bilan_Activites!P42,Bilan_Activites!P$42:P$56,0))</f>
        <v/>
      </c>
      <c r="F41" s="82" t="str">
        <f>IF(Synthese_Cycle2!E41&lt;&gt;"",Bilan_Activites!E42,"")</f>
        <v/>
      </c>
      <c r="G41" s="83" t="str">
        <f>IF(Bilan_Activites!Q42=0,"",RANK(Bilan_Activites!Q42,Bilan_Activites!Q$42:Q$56,0))</f>
        <v/>
      </c>
      <c r="H41" s="82" t="str">
        <f>IF(G41&lt;&gt;"",Bilan_Activites!E42&amp;" : " &amp;Bilan_Activites!Q42&amp;" H.","")</f>
        <v/>
      </c>
      <c r="I41" s="84" t="str">
        <f>IF(G41&lt;&gt;"",Bilan_Activites!Q42,"")</f>
        <v/>
      </c>
    </row>
    <row r="42" spans="4:9" x14ac:dyDescent="0.25">
      <c r="D42" s="133" t="str">
        <f t="shared" si="2"/>
        <v/>
      </c>
      <c r="E42" s="85" t="str">
        <f>IF(Bilan_Activites!P43=0,"",IF(RANK(Bilan_Activites!P43,Bilan_Activites!P$42:P$56,0)&lt;=3,RANK(Bilan_Activites!P43,Bilan_Activites!P$42:P$56,0),""))</f>
        <v/>
      </c>
      <c r="F42" s="86" t="str">
        <f>IF(Synthese_Cycle2!E42&lt;=3,Bilan_Activites!E43,"")</f>
        <v/>
      </c>
      <c r="G42" s="87" t="str">
        <f>IF(Bilan_Activites!Q43=0,"",IF(RANK(Bilan_Activites!Q43,Bilan_Activites!Q$42:Q$56,0)&lt;=3,RANK(Bilan_Activites!Q43,Bilan_Activites!Q$42:Q$56,0),""))</f>
        <v/>
      </c>
      <c r="H42" s="86" t="str">
        <f>IF(G42&lt;=3,Bilan_Activites!E43&amp;" : " &amp;Bilan_Activites!Q43&amp;" H.","")</f>
        <v/>
      </c>
      <c r="I42" s="88" t="str">
        <f>IF(G42&lt;=3,Bilan_Activites!Q43,"")</f>
        <v/>
      </c>
    </row>
    <row r="43" spans="4:9" x14ac:dyDescent="0.25">
      <c r="D43" s="133" t="str">
        <f t="shared" si="2"/>
        <v/>
      </c>
      <c r="E43" s="85" t="str">
        <f>IF(Bilan_Activites!P44=0,"",IF(RANK(Bilan_Activites!P44,Bilan_Activites!P$42:P$56,0)&lt;=3,RANK(Bilan_Activites!P44,Bilan_Activites!P$42:P$56,0),""))</f>
        <v/>
      </c>
      <c r="F43" s="86" t="str">
        <f>IF(Synthese_Cycle2!E43&lt;=3,Bilan_Activites!E44,"")</f>
        <v/>
      </c>
      <c r="G43" s="87" t="str">
        <f>IF(Bilan_Activites!Q44=0,"",IF(RANK(Bilan_Activites!Q44,Bilan_Activites!Q$42:Q$56,0)&lt;=3,RANK(Bilan_Activites!Q44,Bilan_Activites!Q$42:Q$56,0),""))</f>
        <v/>
      </c>
      <c r="H43" s="86" t="str">
        <f>IF(G43&lt;=3,Bilan_Activites!E44&amp;" : " &amp;Bilan_Activites!Q44&amp;" H.","")</f>
        <v/>
      </c>
      <c r="I43" s="88" t="str">
        <f>IF(G43&lt;=3,Bilan_Activites!Q44,"")</f>
        <v/>
      </c>
    </row>
    <row r="44" spans="4:9" x14ac:dyDescent="0.25">
      <c r="D44" s="133" t="str">
        <f t="shared" si="2"/>
        <v/>
      </c>
      <c r="E44" s="85" t="str">
        <f>IF(Bilan_Activites!P45=0,"",IF(RANK(Bilan_Activites!P45,Bilan_Activites!P$42:P$56,0)&lt;=3,RANK(Bilan_Activites!P45,Bilan_Activites!P$42:P$56,0),""))</f>
        <v/>
      </c>
      <c r="F44" s="86" t="str">
        <f>IF(Synthese_Cycle2!E44&lt;=3,Bilan_Activites!E45,"")</f>
        <v/>
      </c>
      <c r="G44" s="87" t="str">
        <f>IF(Bilan_Activites!Q45=0,"",IF(RANK(Bilan_Activites!Q45,Bilan_Activites!Q$42:Q$56,0)&lt;=3,RANK(Bilan_Activites!Q45,Bilan_Activites!Q$42:Q$56,0),""))</f>
        <v/>
      </c>
      <c r="H44" s="86" t="str">
        <f>IF(G44&lt;=3,Bilan_Activites!E45&amp;" : " &amp;Bilan_Activites!Q45&amp;" H.","")</f>
        <v/>
      </c>
      <c r="I44" s="88" t="str">
        <f>IF(G44&lt;=3,Bilan_Activites!Q45,"")</f>
        <v/>
      </c>
    </row>
    <row r="45" spans="4:9" x14ac:dyDescent="0.25">
      <c r="D45" s="133" t="str">
        <f t="shared" si="2"/>
        <v/>
      </c>
      <c r="E45" s="85" t="str">
        <f>IF(Bilan_Activites!P46=0,"",IF(RANK(Bilan_Activites!P46,Bilan_Activites!P$42:P$56,0)&lt;=3,RANK(Bilan_Activites!P46,Bilan_Activites!P$42:P$56,0),""))</f>
        <v/>
      </c>
      <c r="F45" s="86" t="str">
        <f>IF(Synthese_Cycle2!E45&lt;=3,Bilan_Activites!E46,"")</f>
        <v/>
      </c>
      <c r="G45" s="87" t="str">
        <f>IF(Bilan_Activites!Q46=0,"",IF(RANK(Bilan_Activites!Q46,Bilan_Activites!Q$42:Q$56,0)&lt;=3,RANK(Bilan_Activites!Q46,Bilan_Activites!Q$42:Q$56,0),""))</f>
        <v/>
      </c>
      <c r="H45" s="86" t="str">
        <f>IF(G45&lt;=3,Bilan_Activites!E46&amp;" : " &amp;Bilan_Activites!Q46&amp;" H.","")</f>
        <v/>
      </c>
      <c r="I45" s="88" t="str">
        <f>IF(G45&lt;=3,Bilan_Activites!Q46,"")</f>
        <v/>
      </c>
    </row>
    <row r="46" spans="4:9" x14ac:dyDescent="0.25">
      <c r="D46" s="133" t="str">
        <f t="shared" si="2"/>
        <v/>
      </c>
      <c r="E46" s="85" t="str">
        <f>IF(Bilan_Activites!P47=0,"",IF(RANK(Bilan_Activites!P47,Bilan_Activites!P$42:P$56,0)&lt;=3,RANK(Bilan_Activites!P47,Bilan_Activites!P$42:P$56,0),""))</f>
        <v/>
      </c>
      <c r="F46" s="86" t="str">
        <f>IF(Synthese_Cycle2!E46&lt;=3,Bilan_Activites!E47,"")</f>
        <v/>
      </c>
      <c r="G46" s="87" t="str">
        <f>IF(Bilan_Activites!Q47=0,"",IF(RANK(Bilan_Activites!Q47,Bilan_Activites!Q$42:Q$56,0)&lt;=3,RANK(Bilan_Activites!Q47,Bilan_Activites!Q$42:Q$56,0),""))</f>
        <v/>
      </c>
      <c r="H46" s="86" t="str">
        <f>IF(G46&lt;=3,Bilan_Activites!E47&amp;" : " &amp;Bilan_Activites!Q47&amp;" H.","")</f>
        <v/>
      </c>
      <c r="I46" s="88" t="str">
        <f>IF(G46&lt;=3,Bilan_Activites!Q47,"")</f>
        <v/>
      </c>
    </row>
    <row r="47" spans="4:9" x14ac:dyDescent="0.25">
      <c r="D47" s="133" t="str">
        <f t="shared" si="2"/>
        <v/>
      </c>
      <c r="E47" s="85" t="str">
        <f>IF(Bilan_Activites!P48=0,"",IF(RANK(Bilan_Activites!P48,Bilan_Activites!P$42:P$56,0)&lt;=3,RANK(Bilan_Activites!P48,Bilan_Activites!P$42:P$56,0),""))</f>
        <v/>
      </c>
      <c r="F47" s="86" t="str">
        <f>IF(Synthese_Cycle2!E47&lt;=3,Bilan_Activites!E48,"")</f>
        <v/>
      </c>
      <c r="G47" s="87" t="str">
        <f>IF(Bilan_Activites!Q48=0,"",IF(RANK(Bilan_Activites!Q48,Bilan_Activites!Q$42:Q$56,0)&lt;=3,RANK(Bilan_Activites!Q48,Bilan_Activites!Q$42:Q$56,0),""))</f>
        <v/>
      </c>
      <c r="H47" s="86" t="str">
        <f>IF(G47&lt;=3,Bilan_Activites!E48&amp;" : " &amp;Bilan_Activites!Q48&amp;" H.","")</f>
        <v/>
      </c>
      <c r="I47" s="88" t="str">
        <f>IF(G47&lt;=3,Bilan_Activites!Q48,"")</f>
        <v/>
      </c>
    </row>
    <row r="48" spans="4:9" x14ac:dyDescent="0.25">
      <c r="D48" s="133" t="str">
        <f t="shared" si="2"/>
        <v/>
      </c>
      <c r="E48" s="85" t="str">
        <f>IF(Bilan_Activites!P49=0,"",IF(RANK(Bilan_Activites!P49,Bilan_Activites!P$42:P$56,0)&lt;=3,RANK(Bilan_Activites!P49,Bilan_Activites!P$42:P$56,0),""))</f>
        <v/>
      </c>
      <c r="F48" s="86" t="str">
        <f>IF(Synthese_Cycle2!E48&lt;=3,Bilan_Activites!E49,"")</f>
        <v/>
      </c>
      <c r="G48" s="87" t="str">
        <f>IF(Bilan_Activites!Q49=0,"",IF(RANK(Bilan_Activites!Q49,Bilan_Activites!Q$42:Q$56,0)&lt;=3,RANK(Bilan_Activites!Q49,Bilan_Activites!Q$42:Q$56,0),""))</f>
        <v/>
      </c>
      <c r="H48" s="86" t="str">
        <f>IF(G48&lt;=3,Bilan_Activites!E49&amp;" : " &amp;Bilan_Activites!Q49&amp;" H.","")</f>
        <v/>
      </c>
      <c r="I48" s="88" t="str">
        <f>IF(G48&lt;=3,Bilan_Activites!Q49,"")</f>
        <v/>
      </c>
    </row>
    <row r="49" spans="4:9" x14ac:dyDescent="0.25">
      <c r="D49" s="133" t="str">
        <f t="shared" si="2"/>
        <v/>
      </c>
      <c r="E49" s="85" t="str">
        <f>IF(Bilan_Activites!P50=0,"",IF(RANK(Bilan_Activites!P50,Bilan_Activites!P$42:P$56,0)&lt;=3,RANK(Bilan_Activites!P50,Bilan_Activites!P$42:P$56,0),""))</f>
        <v/>
      </c>
      <c r="F49" s="86" t="str">
        <f>IF(Synthese_Cycle2!E49&lt;=3,Bilan_Activites!E50,"")</f>
        <v/>
      </c>
      <c r="G49" s="87" t="str">
        <f>IF(Bilan_Activites!Q50=0,"",IF(RANK(Bilan_Activites!Q50,Bilan_Activites!Q$42:Q$56,0)&lt;=3,RANK(Bilan_Activites!Q50,Bilan_Activites!Q$42:Q$56,0),""))</f>
        <v/>
      </c>
      <c r="H49" s="86" t="str">
        <f>IF(G49&lt;=3,Bilan_Activites!E50&amp;" : " &amp;Bilan_Activites!Q50&amp;" H.","")</f>
        <v/>
      </c>
      <c r="I49" s="88" t="str">
        <f>IF(G49&lt;=3,Bilan_Activites!Q50,"")</f>
        <v/>
      </c>
    </row>
    <row r="50" spans="4:9" x14ac:dyDescent="0.25">
      <c r="D50" s="133" t="str">
        <f t="shared" si="2"/>
        <v/>
      </c>
      <c r="E50" s="85" t="str">
        <f>IF(Bilan_Activites!P51=0,"",IF(RANK(Bilan_Activites!P51,Bilan_Activites!P$42:P$56,0)&lt;=3,RANK(Bilan_Activites!P51,Bilan_Activites!P$42:P$56,0),""))</f>
        <v/>
      </c>
      <c r="F50" s="86" t="str">
        <f>IF(Synthese_Cycle2!E50&lt;=3,Bilan_Activites!E51,"")</f>
        <v/>
      </c>
      <c r="G50" s="87" t="str">
        <f>IF(Bilan_Activites!Q51=0,"",IF(RANK(Bilan_Activites!Q51,Bilan_Activites!Q$42:Q$56,0)&lt;=3,RANK(Bilan_Activites!Q51,Bilan_Activites!Q$42:Q$56,0),""))</f>
        <v/>
      </c>
      <c r="H50" s="86" t="str">
        <f>IF(G50&lt;=3,Bilan_Activites!E51&amp;" : " &amp;Bilan_Activites!Q51&amp;" H.","")</f>
        <v/>
      </c>
      <c r="I50" s="88" t="str">
        <f>IF(G50&lt;=3,Bilan_Activites!Q51,"")</f>
        <v/>
      </c>
    </row>
    <row r="51" spans="4:9" x14ac:dyDescent="0.25">
      <c r="D51" s="133" t="str">
        <f t="shared" si="2"/>
        <v/>
      </c>
      <c r="E51" s="85" t="str">
        <f>IF(Bilan_Activites!P52=0,"",IF(RANK(Bilan_Activites!P52,Bilan_Activites!P$42:P$56,0)&lt;=3,RANK(Bilan_Activites!P52,Bilan_Activites!P$42:P$56,0),""))</f>
        <v/>
      </c>
      <c r="F51" s="86" t="str">
        <f>IF(Synthese_Cycle2!E51&lt;=3,Bilan_Activites!E52,"")</f>
        <v/>
      </c>
      <c r="G51" s="87" t="str">
        <f>IF(Bilan_Activites!Q52=0,"",IF(RANK(Bilan_Activites!Q52,Bilan_Activites!Q$42:Q$56,0)&lt;=3,RANK(Bilan_Activites!Q52,Bilan_Activites!Q$42:Q$56,0),""))</f>
        <v/>
      </c>
      <c r="H51" s="86" t="str">
        <f>IF(G51&lt;=3,Bilan_Activites!E52&amp;" : " &amp;Bilan_Activites!Q52&amp;" H.","")</f>
        <v/>
      </c>
      <c r="I51" s="88" t="str">
        <f>IF(G51&lt;=3,Bilan_Activites!Q52,"")</f>
        <v/>
      </c>
    </row>
    <row r="52" spans="4:9" x14ac:dyDescent="0.25">
      <c r="D52" s="133" t="str">
        <f t="shared" si="2"/>
        <v/>
      </c>
      <c r="E52" s="85" t="str">
        <f>IF(Bilan_Activites!P53=0,"",IF(RANK(Bilan_Activites!P53,Bilan_Activites!P$42:P$56,0)&lt;=3,RANK(Bilan_Activites!P53,Bilan_Activites!P$42:P$56,0),""))</f>
        <v/>
      </c>
      <c r="F52" s="86" t="str">
        <f>IF(Synthese_Cycle2!E52&lt;=3,Bilan_Activites!E53,"")</f>
        <v/>
      </c>
      <c r="G52" s="87" t="str">
        <f>IF(Bilan_Activites!Q53=0,"",IF(RANK(Bilan_Activites!Q53,Bilan_Activites!Q$42:Q$56,0)&lt;=3,RANK(Bilan_Activites!Q53,Bilan_Activites!Q$42:Q$56,0),""))</f>
        <v/>
      </c>
      <c r="H52" s="86" t="str">
        <f>IF(G52&lt;=3,Bilan_Activites!E53&amp;" : " &amp;Bilan_Activites!Q53&amp;" H.","")</f>
        <v/>
      </c>
      <c r="I52" s="88" t="str">
        <f>IF(G52&lt;=3,Bilan_Activites!Q53,"")</f>
        <v/>
      </c>
    </row>
    <row r="53" spans="4:9" x14ac:dyDescent="0.25">
      <c r="D53" s="133" t="str">
        <f t="shared" si="2"/>
        <v/>
      </c>
      <c r="E53" s="85" t="str">
        <f>IF(Bilan_Activites!P54=0,"",IF(RANK(Bilan_Activites!P54,Bilan_Activites!P$42:P$56,0)&lt;=3,RANK(Bilan_Activites!P54,Bilan_Activites!P$42:P$56,0),""))</f>
        <v/>
      </c>
      <c r="F53" s="86" t="str">
        <f>IF(Synthese_Cycle2!E53&lt;=3,Bilan_Activites!E54,"")</f>
        <v/>
      </c>
      <c r="G53" s="87" t="str">
        <f>IF(Bilan_Activites!Q54=0,"",IF(RANK(Bilan_Activites!Q54,Bilan_Activites!Q$42:Q$56,0)&lt;=3,RANK(Bilan_Activites!Q54,Bilan_Activites!Q$42:Q$56,0),""))</f>
        <v/>
      </c>
      <c r="H53" s="86" t="str">
        <f>IF(G53&lt;=3,Bilan_Activites!E54&amp;" : " &amp;Bilan_Activites!Q54&amp;" H.","")</f>
        <v/>
      </c>
      <c r="I53" s="88" t="str">
        <f>IF(G53&lt;=3,Bilan_Activites!Q54,"")</f>
        <v/>
      </c>
    </row>
    <row r="54" spans="4:9" x14ac:dyDescent="0.25">
      <c r="D54" s="133" t="str">
        <f t="shared" si="2"/>
        <v/>
      </c>
      <c r="E54" s="85" t="str">
        <f>IF(Bilan_Activites!P55=0,"",IF(RANK(Bilan_Activites!P55,Bilan_Activites!P$42:P$56,0)&lt;=3,RANK(Bilan_Activites!P55,Bilan_Activites!P$42:P$56,0),""))</f>
        <v/>
      </c>
      <c r="F54" s="86" t="str">
        <f>IF(Synthese_Cycle2!E54&lt;=3,Bilan_Activites!E55,"")</f>
        <v/>
      </c>
      <c r="G54" s="87" t="str">
        <f>IF(Bilan_Activites!Q55=0,"",IF(RANK(Bilan_Activites!Q55,Bilan_Activites!Q$42:Q$56,0)&lt;=3,RANK(Bilan_Activites!Q55,Bilan_Activites!Q$42:Q$56,0),""))</f>
        <v/>
      </c>
      <c r="H54" s="86" t="str">
        <f>IF(G54&lt;=3,Bilan_Activites!E55&amp;" : " &amp;Bilan_Activites!Q55&amp;" H.","")</f>
        <v/>
      </c>
      <c r="I54" s="88" t="str">
        <f>IF(G54&lt;=3,Bilan_Activites!Q55,"")</f>
        <v/>
      </c>
    </row>
    <row r="55" spans="4:9" x14ac:dyDescent="0.25">
      <c r="D55" s="133" t="str">
        <f t="shared" si="2"/>
        <v/>
      </c>
      <c r="E55" s="89" t="str">
        <f>IF(Bilan_Activites!P56=0,"",IF(RANK(Bilan_Activites!P56,Bilan_Activites!P$42:P$56,0)&lt;=3,RANK(Bilan_Activites!P56,Bilan_Activites!P$42:P$56,0),""))</f>
        <v/>
      </c>
      <c r="F55" s="90" t="str">
        <f>IF(Synthese_Cycle2!E55&lt;=3,Bilan_Activites!E56,"")</f>
        <v/>
      </c>
      <c r="G55" s="91" t="str">
        <f>IF(Bilan_Activites!Q56=0,"",IF(RANK(Bilan_Activites!Q56,Bilan_Activites!Q$42:Q$56,0)&lt;=3,RANK(Bilan_Activites!Q56,Bilan_Activites!Q$42:Q$56,0),""))</f>
        <v/>
      </c>
      <c r="H55" s="90" t="str">
        <f>IF(G55&lt;=3,Bilan_Activites!E56&amp;" : " &amp;Bilan_Activites!Q56&amp;" H.","")</f>
        <v/>
      </c>
      <c r="I55" s="92" t="str">
        <f>IF(G55&lt;=3,Bilan_Activites!Q56,"")</f>
        <v/>
      </c>
    </row>
    <row r="56" spans="4:9" ht="8.1" customHeight="1" x14ac:dyDescent="0.25"/>
    <row r="57" spans="4:9" x14ac:dyDescent="0.25">
      <c r="F57" s="93" t="str">
        <f>IF(Donnees!F$2="","",Donnees!F$2)</f>
        <v>Champ_4</v>
      </c>
      <c r="I57" s="131">
        <f>Bilan_Activites!Q58</f>
        <v>0</v>
      </c>
    </row>
    <row r="58" spans="4:9" x14ac:dyDescent="0.25">
      <c r="D58" s="133" t="str">
        <f t="shared" ref="D58:D72" si="3">IF(F58="","",VLOOKUP(F58,plage_cycle2Ch4,12,0))</f>
        <v/>
      </c>
      <c r="E58" s="81" t="str">
        <f>IF(Bilan_Activites!P59=0,"",RANK(Bilan_Activites!P59,Bilan_Activites!P$59:P$73,0))</f>
        <v/>
      </c>
      <c r="F58" s="82" t="str">
        <f>IF(Synthese_Cycle2!E58&lt;&gt;"",Bilan_Activites!E59,"")</f>
        <v/>
      </c>
      <c r="G58" s="83" t="str">
        <f>IF(Bilan_Activites!Q59=0,"",RANK(Bilan_Activites!Q59,Bilan_Activites!Q$59:Q$73,0))</f>
        <v/>
      </c>
      <c r="H58" s="82" t="str">
        <f>IF(G58&lt;&gt;"",Bilan_Activites!E59&amp;" : " &amp;Bilan_Activites!Q59&amp;" H.","")</f>
        <v/>
      </c>
      <c r="I58" s="84" t="str">
        <f>IF(G58&lt;&gt;"",Bilan_Activites!Q59,"")</f>
        <v/>
      </c>
    </row>
    <row r="59" spans="4:9" x14ac:dyDescent="0.25">
      <c r="D59" s="133" t="str">
        <f t="shared" si="3"/>
        <v/>
      </c>
      <c r="E59" s="85" t="str">
        <f>IF(Bilan_Activites!P60=0,"",RANK(Bilan_Activites!P60,Bilan_Activites!P$59:P$73,0))</f>
        <v/>
      </c>
      <c r="F59" s="86" t="str">
        <f>IF(Synthese_Cycle2!E59&lt;&gt;"",Bilan_Activites!E60,"")</f>
        <v/>
      </c>
      <c r="G59" s="87" t="str">
        <f>IF(Bilan_Activites!Q60=0,"",RANK(Bilan_Activites!Q60,Bilan_Activites!Q$59:Q$73,0))</f>
        <v/>
      </c>
      <c r="H59" s="86" t="str">
        <f>IF(G59&lt;&gt;"",Bilan_Activites!E60&amp;" : " &amp;Bilan_Activites!Q60&amp;" H.","")</f>
        <v/>
      </c>
      <c r="I59" s="88" t="str">
        <f>IF(G59&lt;&gt;"",Bilan_Activites!Q60,"")</f>
        <v/>
      </c>
    </row>
    <row r="60" spans="4:9" x14ac:dyDescent="0.25">
      <c r="D60" s="133" t="str">
        <f t="shared" si="3"/>
        <v/>
      </c>
      <c r="E60" s="85" t="str">
        <f>IF(Bilan_Activites!P61=0,"",RANK(Bilan_Activites!P61,Bilan_Activites!P$59:P$73,0))</f>
        <v/>
      </c>
      <c r="F60" s="86" t="str">
        <f>IF(Synthese_Cycle2!E60&lt;&gt;"",Bilan_Activites!E61,"")</f>
        <v/>
      </c>
      <c r="G60" s="87" t="str">
        <f>IF(Bilan_Activites!Q61=0,"",RANK(Bilan_Activites!Q61,Bilan_Activites!Q$59:Q$73,0))</f>
        <v/>
      </c>
      <c r="H60" s="86" t="str">
        <f>IF(G60&lt;&gt;"",Bilan_Activites!E61&amp;" : " &amp;Bilan_Activites!Q61&amp;" H.","")</f>
        <v/>
      </c>
      <c r="I60" s="88" t="str">
        <f>IF(G60&lt;&gt;"",Bilan_Activites!Q61,"")</f>
        <v/>
      </c>
    </row>
    <row r="61" spans="4:9" x14ac:dyDescent="0.25">
      <c r="D61" s="133" t="str">
        <f t="shared" si="3"/>
        <v/>
      </c>
      <c r="E61" s="85" t="str">
        <f>IF(Bilan_Activites!P62=0,"",RANK(Bilan_Activites!P62,Bilan_Activites!P$59:P$73,0))</f>
        <v/>
      </c>
      <c r="F61" s="86" t="str">
        <f>IF(Synthese_Cycle2!E61&lt;&gt;"",Bilan_Activites!E62,"")</f>
        <v/>
      </c>
      <c r="G61" s="87" t="str">
        <f>IF(Bilan_Activites!Q62=0,"",RANK(Bilan_Activites!Q62,Bilan_Activites!Q$59:Q$73,0))</f>
        <v/>
      </c>
      <c r="H61" s="86" t="str">
        <f>IF(G61&lt;&gt;"",Bilan_Activites!E62&amp;" : " &amp;Bilan_Activites!Q62&amp;" H.","")</f>
        <v/>
      </c>
      <c r="I61" s="88" t="str">
        <f>IF(G61&lt;&gt;"",Bilan_Activites!Q62,"")</f>
        <v/>
      </c>
    </row>
    <row r="62" spans="4:9" x14ac:dyDescent="0.25">
      <c r="D62" s="133" t="str">
        <f t="shared" si="3"/>
        <v/>
      </c>
      <c r="E62" s="85" t="str">
        <f>IF(Bilan_Activites!P63=0,"",RANK(Bilan_Activites!P63,Bilan_Activites!P$59:P$73,0))</f>
        <v/>
      </c>
      <c r="F62" s="86" t="str">
        <f>IF(Synthese_Cycle2!E62&lt;&gt;"",Bilan_Activites!E63,"")</f>
        <v/>
      </c>
      <c r="G62" s="87" t="str">
        <f>IF(Bilan_Activites!Q63=0,"",RANK(Bilan_Activites!Q63,Bilan_Activites!Q$59:Q$73,0))</f>
        <v/>
      </c>
      <c r="H62" s="86" t="str">
        <f>IF(G62&lt;&gt;"",Bilan_Activites!E63&amp;" : " &amp;Bilan_Activites!Q63&amp;" H.","")</f>
        <v/>
      </c>
      <c r="I62" s="88" t="str">
        <f>IF(G62&lt;&gt;"",Bilan_Activites!Q63,"")</f>
        <v/>
      </c>
    </row>
    <row r="63" spans="4:9" x14ac:dyDescent="0.25">
      <c r="D63" s="133" t="str">
        <f t="shared" si="3"/>
        <v/>
      </c>
      <c r="E63" s="85" t="str">
        <f>IF(Bilan_Activites!P64=0,"",RANK(Bilan_Activites!P64,Bilan_Activites!P$59:P$73,0))</f>
        <v/>
      </c>
      <c r="F63" s="86" t="str">
        <f>IF(Synthese_Cycle2!E63&lt;&gt;"",Bilan_Activites!E64,"")</f>
        <v/>
      </c>
      <c r="G63" s="87" t="str">
        <f>IF(Bilan_Activites!Q64=0,"",RANK(Bilan_Activites!Q64,Bilan_Activites!Q$59:Q$73,0))</f>
        <v/>
      </c>
      <c r="H63" s="86" t="str">
        <f>IF(G63&lt;&gt;"",Bilan_Activites!E64&amp;" : " &amp;Bilan_Activites!Q64&amp;" H.","")</f>
        <v/>
      </c>
      <c r="I63" s="88" t="str">
        <f>IF(G63&lt;&gt;"",Bilan_Activites!Q64,"")</f>
        <v/>
      </c>
    </row>
    <row r="64" spans="4:9" x14ac:dyDescent="0.25">
      <c r="D64" s="133" t="str">
        <f t="shared" si="3"/>
        <v/>
      </c>
      <c r="E64" s="85" t="str">
        <f>IF(Bilan_Activites!P65=0,"",RANK(Bilan_Activites!P65,Bilan_Activites!P$59:P$73,0))</f>
        <v/>
      </c>
      <c r="F64" s="86" t="str">
        <f>IF(Synthese_Cycle2!E64&lt;&gt;"",Bilan_Activites!E65,"")</f>
        <v/>
      </c>
      <c r="G64" s="87" t="str">
        <f>IF(Bilan_Activites!Q65=0,"",RANK(Bilan_Activites!Q65,Bilan_Activites!Q$59:Q$73,0))</f>
        <v/>
      </c>
      <c r="H64" s="86" t="str">
        <f>IF(G64&lt;&gt;"",Bilan_Activites!E65&amp;" : " &amp;Bilan_Activites!Q65&amp;" H.","")</f>
        <v/>
      </c>
      <c r="I64" s="88" t="str">
        <f>IF(G64&lt;&gt;"",Bilan_Activites!Q65,"")</f>
        <v/>
      </c>
    </row>
    <row r="65" spans="4:9" x14ac:dyDescent="0.25">
      <c r="D65" s="133" t="str">
        <f t="shared" si="3"/>
        <v/>
      </c>
      <c r="E65" s="85" t="str">
        <f>IF(Bilan_Activites!P66=0,"",RANK(Bilan_Activites!P66,Bilan_Activites!P$59:P$73,0))</f>
        <v/>
      </c>
      <c r="F65" s="86" t="str">
        <f>IF(Synthese_Cycle2!E65&lt;&gt;"",Bilan_Activites!E66,"")</f>
        <v/>
      </c>
      <c r="G65" s="87" t="str">
        <f>IF(Bilan_Activites!Q66=0,"",RANK(Bilan_Activites!Q66,Bilan_Activites!Q$59:Q$73,0))</f>
        <v/>
      </c>
      <c r="H65" s="86" t="str">
        <f>IF(G65&lt;&gt;"",Bilan_Activites!E66&amp;" : " &amp;Bilan_Activites!Q66&amp;" H.","")</f>
        <v/>
      </c>
      <c r="I65" s="88" t="str">
        <f>IF(G65&lt;&gt;"",Bilan_Activites!Q66,"")</f>
        <v/>
      </c>
    </row>
    <row r="66" spans="4:9" x14ac:dyDescent="0.25">
      <c r="D66" s="133" t="str">
        <f t="shared" si="3"/>
        <v/>
      </c>
      <c r="E66" s="85" t="str">
        <f>IF(Bilan_Activites!P67=0,"",RANK(Bilan_Activites!P67,Bilan_Activites!P$59:P$73,0))</f>
        <v/>
      </c>
      <c r="F66" s="86" t="str">
        <f>IF(Synthese_Cycle2!E66&lt;&gt;"",Bilan_Activites!E67,"")</f>
        <v/>
      </c>
      <c r="G66" s="87" t="str">
        <f>IF(Bilan_Activites!Q67=0,"",RANK(Bilan_Activites!Q67,Bilan_Activites!Q$59:Q$73,0))</f>
        <v/>
      </c>
      <c r="H66" s="86" t="str">
        <f>IF(G66&lt;&gt;"",Bilan_Activites!E67&amp;" : " &amp;Bilan_Activites!Q67&amp;" H.","")</f>
        <v/>
      </c>
      <c r="I66" s="88" t="str">
        <f>IF(G66&lt;&gt;"",Bilan_Activites!Q67,"")</f>
        <v/>
      </c>
    </row>
    <row r="67" spans="4:9" x14ac:dyDescent="0.25">
      <c r="D67" s="133" t="str">
        <f t="shared" si="3"/>
        <v/>
      </c>
      <c r="E67" s="85" t="str">
        <f>IF(Bilan_Activites!P68=0,"",RANK(Bilan_Activites!P68,Bilan_Activites!P$59:P$73,0))</f>
        <v/>
      </c>
      <c r="F67" s="86" t="str">
        <f>IF(Synthese_Cycle2!E67&lt;&gt;"",Bilan_Activites!E68,"")</f>
        <v/>
      </c>
      <c r="G67" s="87" t="str">
        <f>IF(Bilan_Activites!Q68=0,"",RANK(Bilan_Activites!Q68,Bilan_Activites!Q$59:Q$73,0))</f>
        <v/>
      </c>
      <c r="H67" s="86" t="str">
        <f>IF(G67&lt;&gt;"",Bilan_Activites!E68&amp;" : " &amp;Bilan_Activites!Q68&amp;" H.","")</f>
        <v/>
      </c>
      <c r="I67" s="88" t="str">
        <f>IF(G67&lt;&gt;"",Bilan_Activites!Q68,"")</f>
        <v/>
      </c>
    </row>
    <row r="68" spans="4:9" x14ac:dyDescent="0.25">
      <c r="D68" s="133" t="str">
        <f t="shared" si="3"/>
        <v/>
      </c>
      <c r="E68" s="85" t="str">
        <f>IF(Bilan_Activites!P69=0,"",RANK(Bilan_Activites!P69,Bilan_Activites!P$59:P$73,0))</f>
        <v/>
      </c>
      <c r="F68" s="86" t="str">
        <f>IF(Synthese_Cycle2!E68&lt;&gt;"",Bilan_Activites!E69,"")</f>
        <v/>
      </c>
      <c r="G68" s="87" t="str">
        <f>IF(Bilan_Activites!Q69=0,"",RANK(Bilan_Activites!Q69,Bilan_Activites!Q$59:Q$73,0))</f>
        <v/>
      </c>
      <c r="H68" s="86" t="str">
        <f>IF(G68&lt;&gt;"",Bilan_Activites!E69&amp;" : " &amp;Bilan_Activites!Q69&amp;" H.","")</f>
        <v/>
      </c>
      <c r="I68" s="88" t="str">
        <f>IF(G68&lt;&gt;"",Bilan_Activites!Q69,"")</f>
        <v/>
      </c>
    </row>
    <row r="69" spans="4:9" x14ac:dyDescent="0.25">
      <c r="D69" s="133" t="str">
        <f t="shared" si="3"/>
        <v/>
      </c>
      <c r="E69" s="85" t="str">
        <f>IF(Bilan_Activites!P70=0,"",RANK(Bilan_Activites!P70,Bilan_Activites!P$59:P$73,0))</f>
        <v/>
      </c>
      <c r="F69" s="86" t="str">
        <f>IF(Synthese_Cycle2!E69&lt;&gt;"",Bilan_Activites!E70,"")</f>
        <v/>
      </c>
      <c r="G69" s="87" t="str">
        <f>IF(Bilan_Activites!Q70=0,"",RANK(Bilan_Activites!Q70,Bilan_Activites!Q$59:Q$73,0))</f>
        <v/>
      </c>
      <c r="H69" s="86" t="str">
        <f>IF(G69&lt;&gt;"",Bilan_Activites!E70&amp;" : " &amp;Bilan_Activites!Q70&amp;" H.","")</f>
        <v/>
      </c>
      <c r="I69" s="88" t="str">
        <f>IF(G69&lt;&gt;"",Bilan_Activites!Q70,"")</f>
        <v/>
      </c>
    </row>
    <row r="70" spans="4:9" x14ac:dyDescent="0.25">
      <c r="D70" s="133" t="str">
        <f t="shared" si="3"/>
        <v/>
      </c>
      <c r="E70" s="85" t="str">
        <f>IF(Bilan_Activites!P71=0,"",RANK(Bilan_Activites!P71,Bilan_Activites!P$59:P$73,0))</f>
        <v/>
      </c>
      <c r="F70" s="86" t="str">
        <f>IF(Synthese_Cycle2!E70&lt;&gt;"",Bilan_Activites!E71,"")</f>
        <v/>
      </c>
      <c r="G70" s="87" t="str">
        <f>IF(Bilan_Activites!Q71=0,"",RANK(Bilan_Activites!Q71,Bilan_Activites!Q$59:Q$73,0))</f>
        <v/>
      </c>
      <c r="H70" s="86" t="str">
        <f>IF(G70&lt;&gt;"",Bilan_Activites!E71&amp;" : " &amp;Bilan_Activites!Q71&amp;" H.","")</f>
        <v/>
      </c>
      <c r="I70" s="88" t="str">
        <f>IF(G70&lt;&gt;"",Bilan_Activites!Q71,"")</f>
        <v/>
      </c>
    </row>
    <row r="71" spans="4:9" x14ac:dyDescent="0.25">
      <c r="D71" s="133" t="str">
        <f t="shared" si="3"/>
        <v/>
      </c>
      <c r="E71" s="85" t="str">
        <f>IF(Bilan_Activites!P72=0,"",RANK(Bilan_Activites!P72,Bilan_Activites!P$59:P$73,0))</f>
        <v/>
      </c>
      <c r="F71" s="86" t="str">
        <f>IF(Synthese_Cycle2!E71&lt;&gt;"",Bilan_Activites!E72,"")</f>
        <v/>
      </c>
      <c r="G71" s="87" t="str">
        <f>IF(Bilan_Activites!Q72=0,"",RANK(Bilan_Activites!Q72,Bilan_Activites!Q$59:Q$73,0))</f>
        <v/>
      </c>
      <c r="H71" s="86" t="str">
        <f>IF(G71&lt;&gt;"",Bilan_Activites!E72&amp;" : " &amp;Bilan_Activites!Q72&amp;" H.","")</f>
        <v/>
      </c>
      <c r="I71" s="88" t="str">
        <f>IF(G71&lt;&gt;"",Bilan_Activites!Q72,"")</f>
        <v/>
      </c>
    </row>
    <row r="72" spans="4:9" x14ac:dyDescent="0.25">
      <c r="D72" s="133" t="str">
        <f t="shared" si="3"/>
        <v/>
      </c>
      <c r="E72" s="89" t="str">
        <f>IF(Bilan_Activites!P73=0,"",RANK(Bilan_Activites!P73,Bilan_Activites!P$59:P$73,0))</f>
        <v/>
      </c>
      <c r="F72" s="90" t="str">
        <f>IF(Synthese_Cycle2!E72&lt;&gt;"",Bilan_Activites!E73,"")</f>
        <v/>
      </c>
      <c r="G72" s="91" t="str">
        <f>IF(Bilan_Activites!Q73=0,"",RANK(Bilan_Activites!Q73,Bilan_Activites!Q$59:Q$73,0))</f>
        <v/>
      </c>
      <c r="H72" s="90" t="str">
        <f>IF(G72&lt;&gt;"",Bilan_Activites!E73&amp;" : " &amp;Bilan_Activites!Q73&amp;" H.","")</f>
        <v/>
      </c>
      <c r="I72" s="92" t="str">
        <f>IF(G72&lt;&gt;"",Bilan_Activites!Q73,"")</f>
        <v/>
      </c>
    </row>
  </sheetData>
  <sheetProtection algorithmName="SHA-512" hashValue="8IHgU4AA7nEI2g+ka+C0F77XQzn9tJsNgj6u7ZZtBfxuQ2YHoz0A39tt3iPrmkHbn5CPGKi7RO/Jfw0ee9JrGg==" saltValue="gLdc+f+9E7d3kst8ofkE9g==" spinCount="100000" sheet="1" objects="1" scenarios="1" selectLockedCells="1"/>
  <mergeCells count="1">
    <mergeCell ref="E4:I4"/>
  </mergeCells>
  <conditionalFormatting sqref="E7:E21">
    <cfRule type="cellIs" dxfId="163" priority="73" operator="equal">
      <formula>3</formula>
    </cfRule>
    <cfRule type="cellIs" dxfId="162" priority="74" operator="equal">
      <formula>2</formula>
    </cfRule>
    <cfRule type="cellIs" dxfId="161" priority="75" operator="equal">
      <formula>1</formula>
    </cfRule>
  </conditionalFormatting>
  <conditionalFormatting sqref="E24:E38">
    <cfRule type="cellIs" dxfId="160" priority="70" operator="equal">
      <formula>3</formula>
    </cfRule>
    <cfRule type="cellIs" dxfId="159" priority="71" operator="equal">
      <formula>2</formula>
    </cfRule>
    <cfRule type="cellIs" dxfId="158" priority="72" operator="equal">
      <formula>1</formula>
    </cfRule>
  </conditionalFormatting>
  <conditionalFormatting sqref="E41:E55">
    <cfRule type="cellIs" dxfId="157" priority="67" operator="equal">
      <formula>3</formula>
    </cfRule>
    <cfRule type="cellIs" dxfId="156" priority="68" operator="equal">
      <formula>2</formula>
    </cfRule>
    <cfRule type="cellIs" dxfId="155" priority="69" operator="equal">
      <formula>1</formula>
    </cfRule>
  </conditionalFormatting>
  <conditionalFormatting sqref="E58:E72">
    <cfRule type="cellIs" dxfId="154" priority="64" operator="equal">
      <formula>3</formula>
    </cfRule>
    <cfRule type="cellIs" dxfId="153" priority="65" operator="equal">
      <formula>2</formula>
    </cfRule>
    <cfRule type="cellIs" dxfId="152" priority="66" operator="equal">
      <formula>1</formula>
    </cfRule>
  </conditionalFormatting>
  <conditionalFormatting sqref="H7:H21">
    <cfRule type="expression" dxfId="151" priority="61">
      <formula>G7=3</formula>
    </cfRule>
    <cfRule type="expression" dxfId="150" priority="62">
      <formula>G7=2</formula>
    </cfRule>
    <cfRule type="expression" dxfId="149" priority="63">
      <formula>G7=1</formula>
    </cfRule>
  </conditionalFormatting>
  <conditionalFormatting sqref="G7:G21">
    <cfRule type="cellIs" dxfId="148" priority="58" operator="equal">
      <formula>3</formula>
    </cfRule>
    <cfRule type="cellIs" dxfId="147" priority="59" operator="equal">
      <formula>2</formula>
    </cfRule>
    <cfRule type="cellIs" dxfId="146" priority="60" operator="equal">
      <formula>1</formula>
    </cfRule>
  </conditionalFormatting>
  <conditionalFormatting sqref="G58:G72">
    <cfRule type="cellIs" dxfId="145" priority="37" operator="equal">
      <formula>3</formula>
    </cfRule>
    <cfRule type="cellIs" dxfId="144" priority="38" operator="equal">
      <formula>2</formula>
    </cfRule>
    <cfRule type="cellIs" dxfId="143" priority="39" operator="equal">
      <formula>1</formula>
    </cfRule>
  </conditionalFormatting>
  <conditionalFormatting sqref="H58:H72">
    <cfRule type="expression" dxfId="142" priority="40">
      <formula>G58=3</formula>
    </cfRule>
    <cfRule type="expression" dxfId="141" priority="41">
      <formula>G58=2</formula>
    </cfRule>
    <cfRule type="expression" dxfId="140" priority="42">
      <formula>G58=1</formula>
    </cfRule>
  </conditionalFormatting>
  <conditionalFormatting sqref="H24:H38">
    <cfRule type="expression" dxfId="139" priority="55">
      <formula>G24=3</formula>
    </cfRule>
    <cfRule type="expression" dxfId="138" priority="56">
      <formula>G24=2</formula>
    </cfRule>
    <cfRule type="expression" dxfId="137" priority="57">
      <formula>G24=1</formula>
    </cfRule>
  </conditionalFormatting>
  <conditionalFormatting sqref="G24:G38">
    <cfRule type="cellIs" dxfId="136" priority="49" operator="equal">
      <formula>3</formula>
    </cfRule>
    <cfRule type="cellIs" dxfId="135" priority="50" operator="equal">
      <formula>2</formula>
    </cfRule>
    <cfRule type="cellIs" dxfId="134" priority="51" operator="equal">
      <formula>1</formula>
    </cfRule>
  </conditionalFormatting>
  <conditionalFormatting sqref="H41:H55">
    <cfRule type="expression" dxfId="133" priority="46">
      <formula>G41=3</formula>
    </cfRule>
    <cfRule type="expression" dxfId="132" priority="47">
      <formula>G41=2</formula>
    </cfRule>
    <cfRule type="expression" dxfId="131" priority="48">
      <formula>G41=1</formula>
    </cfRule>
  </conditionalFormatting>
  <conditionalFormatting sqref="G41:G55">
    <cfRule type="cellIs" dxfId="130" priority="43" operator="equal">
      <formula>3</formula>
    </cfRule>
    <cfRule type="cellIs" dxfId="129" priority="44" operator="equal">
      <formula>2</formula>
    </cfRule>
    <cfRule type="cellIs" dxfId="128" priority="45" operator="equal">
      <formula>1</formula>
    </cfRule>
  </conditionalFormatting>
  <conditionalFormatting sqref="I7:I21">
    <cfRule type="expression" dxfId="127" priority="34">
      <formula>H7=3</formula>
    </cfRule>
    <cfRule type="expression" dxfId="126" priority="35">
      <formula>H7=2</formula>
    </cfRule>
    <cfRule type="expression" dxfId="125" priority="36">
      <formula>H7=1</formula>
    </cfRule>
  </conditionalFormatting>
  <conditionalFormatting sqref="F7:F21">
    <cfRule type="expression" dxfId="124" priority="31">
      <formula>E7=3</formula>
    </cfRule>
    <cfRule type="expression" dxfId="123" priority="32">
      <formula>E7=2</formula>
    </cfRule>
    <cfRule type="expression" dxfId="122" priority="33">
      <formula>E7=1</formula>
    </cfRule>
  </conditionalFormatting>
  <conditionalFormatting sqref="F24:F38">
    <cfRule type="expression" dxfId="121" priority="28">
      <formula>E24=3</formula>
    </cfRule>
    <cfRule type="expression" dxfId="120" priority="29">
      <formula>E24=2</formula>
    </cfRule>
    <cfRule type="expression" dxfId="119" priority="30">
      <formula>E24=1</formula>
    </cfRule>
  </conditionalFormatting>
  <conditionalFormatting sqref="F41:F55">
    <cfRule type="expression" dxfId="118" priority="25">
      <formula>E41=3</formula>
    </cfRule>
    <cfRule type="expression" dxfId="117" priority="26">
      <formula>E41=2</formula>
    </cfRule>
    <cfRule type="expression" dxfId="116" priority="27">
      <formula>E41=1</formula>
    </cfRule>
  </conditionalFormatting>
  <conditionalFormatting sqref="F58:F72">
    <cfRule type="expression" dxfId="115" priority="22">
      <formula>E58=3</formula>
    </cfRule>
    <cfRule type="expression" dxfId="114" priority="23">
      <formula>E58=2</formula>
    </cfRule>
    <cfRule type="expression" dxfId="113" priority="24">
      <formula>E58=1</formula>
    </cfRule>
  </conditionalFormatting>
  <conditionalFormatting sqref="I24:I38">
    <cfRule type="expression" dxfId="112" priority="19">
      <formula>H24=3</formula>
    </cfRule>
    <cfRule type="expression" dxfId="111" priority="20">
      <formula>H24=2</formula>
    </cfRule>
    <cfRule type="expression" dxfId="110" priority="21">
      <formula>H24=1</formula>
    </cfRule>
  </conditionalFormatting>
  <conditionalFormatting sqref="I41:I55">
    <cfRule type="expression" dxfId="109" priority="16">
      <formula>H41=3</formula>
    </cfRule>
    <cfRule type="expression" dxfId="108" priority="17">
      <formula>H41=2</formula>
    </cfRule>
    <cfRule type="expression" dxfId="107" priority="18">
      <formula>H41=1</formula>
    </cfRule>
  </conditionalFormatting>
  <conditionalFormatting sqref="I58:I72">
    <cfRule type="expression" dxfId="106" priority="13">
      <formula>H58=3</formula>
    </cfRule>
    <cfRule type="expression" dxfId="105" priority="14">
      <formula>H58=2</formula>
    </cfRule>
    <cfRule type="expression" dxfId="104" priority="15">
      <formula>H58=1</formula>
    </cfRule>
  </conditionalFormatting>
  <conditionalFormatting sqref="I6">
    <cfRule type="expression" dxfId="103" priority="10">
      <formula>H6=3</formula>
    </cfRule>
    <cfRule type="expression" dxfId="102" priority="11">
      <formula>H6=2</formula>
    </cfRule>
    <cfRule type="expression" dxfId="101" priority="12">
      <formula>H6=1</formula>
    </cfRule>
  </conditionalFormatting>
  <conditionalFormatting sqref="I23">
    <cfRule type="expression" dxfId="100" priority="7">
      <formula>H23=3</formula>
    </cfRule>
    <cfRule type="expression" dxfId="99" priority="8">
      <formula>H23=2</formula>
    </cfRule>
    <cfRule type="expression" dxfId="98" priority="9">
      <formula>H23=1</formula>
    </cfRule>
  </conditionalFormatting>
  <conditionalFormatting sqref="I40">
    <cfRule type="expression" dxfId="97" priority="4">
      <formula>H40=3</formula>
    </cfRule>
    <cfRule type="expression" dxfId="96" priority="5">
      <formula>H40=2</formula>
    </cfRule>
    <cfRule type="expression" dxfId="95" priority="6">
      <formula>H40=1</formula>
    </cfRule>
  </conditionalFormatting>
  <conditionalFormatting sqref="I57">
    <cfRule type="expression" dxfId="94" priority="1">
      <formula>H57=3</formula>
    </cfRule>
    <cfRule type="expression" dxfId="93" priority="2">
      <formula>H57=2</formula>
    </cfRule>
    <cfRule type="expression" dxfId="92" priority="3">
      <formula>H57=1</formula>
    </cfRule>
  </conditionalFormatting>
  <printOptions horizontalCentered="1"/>
  <pageMargins left="0.70866141732283472" right="0.70866141732283472" top="0.35433070866141736" bottom="0.35433070866141736" header="0.31496062992125984" footer="0.31496062992125984"/>
  <pageSetup paperSize="9" scale="71" orientation="portrait" blackAndWhite="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rgb="FFFF0000"/>
    <pageSetUpPr fitToPage="1"/>
  </sheetPr>
  <dimension ref="D1:S72"/>
  <sheetViews>
    <sheetView showGridLines="0" showRowColHeaders="0" topLeftCell="B2" zoomScale="80" zoomScaleNormal="90" workbookViewId="0">
      <selection activeCell="K32" sqref="K32"/>
    </sheetView>
  </sheetViews>
  <sheetFormatPr baseColWidth="10" defaultRowHeight="15.75" x14ac:dyDescent="0.25"/>
  <cols>
    <col min="1" max="1" width="0" style="26" hidden="1" customWidth="1"/>
    <col min="2" max="3" width="1.625" style="26" customWidth="1"/>
    <col min="4" max="4" width="5.625" style="133" customWidth="1"/>
    <col min="5" max="5" width="8.625" style="26" customWidth="1"/>
    <col min="6" max="6" width="30.625" style="26" customWidth="1"/>
    <col min="7" max="7" width="11" style="26"/>
    <col min="8" max="8" width="35.625" style="26" customWidth="1"/>
    <col min="9" max="9" width="10.625" style="26" customWidth="1"/>
    <col min="10" max="10" width="11" style="26"/>
    <col min="11" max="11" width="13.75" style="26" customWidth="1"/>
    <col min="12" max="12" width="16.5" style="26" customWidth="1"/>
    <col min="13" max="14" width="21" style="26" customWidth="1"/>
    <col min="15" max="16" width="20.25" style="26" customWidth="1"/>
    <col min="17" max="17" width="31.75" style="26" customWidth="1"/>
    <col min="18" max="18" width="20.875" style="26" customWidth="1"/>
    <col min="19" max="19" width="22.25" style="27" customWidth="1"/>
    <col min="20" max="20" width="36.875" style="26" customWidth="1"/>
    <col min="21" max="16384" width="11" style="26"/>
  </cols>
  <sheetData>
    <row r="1" spans="4:18" hidden="1" x14ac:dyDescent="0.25"/>
    <row r="3" spans="4:18" ht="16.5" thickBot="1" x14ac:dyDescent="0.3"/>
    <row r="4" spans="4:18" ht="35.1" customHeight="1" thickBot="1" x14ac:dyDescent="0.3">
      <c r="E4" s="228" t="s">
        <v>95</v>
      </c>
      <c r="F4" s="229"/>
      <c r="G4" s="229"/>
      <c r="H4" s="229"/>
      <c r="I4" s="230"/>
    </row>
    <row r="5" spans="4:18" ht="47.25" x14ac:dyDescent="0.25">
      <c r="E5" s="76" t="s">
        <v>86</v>
      </c>
      <c r="F5" s="77" t="s">
        <v>88</v>
      </c>
      <c r="G5" s="78" t="s">
        <v>87</v>
      </c>
      <c r="H5" s="77" t="s">
        <v>88</v>
      </c>
      <c r="I5" s="79" t="s">
        <v>89</v>
      </c>
    </row>
    <row r="6" spans="4:18" x14ac:dyDescent="0.25">
      <c r="D6" s="134" t="s">
        <v>118</v>
      </c>
      <c r="F6" s="80" t="str">
        <f>IF(Donnees!C2="","",Donnees!C2)</f>
        <v>Champ_1</v>
      </c>
      <c r="I6" s="131">
        <f>Bilan_Activites!Q78</f>
        <v>0</v>
      </c>
      <c r="J6" s="118"/>
      <c r="K6" s="119"/>
      <c r="L6" s="119"/>
      <c r="M6" s="119"/>
      <c r="N6" s="119"/>
      <c r="O6" s="118"/>
      <c r="P6" s="118"/>
      <c r="Q6" s="118"/>
      <c r="R6" s="118"/>
    </row>
    <row r="7" spans="4:18" x14ac:dyDescent="0.25">
      <c r="D7" s="133" t="str">
        <f t="shared" ref="D7:D21" si="0">IF(F7="","",VLOOKUP(F7,plage_Cycle3Ch1,12,0))</f>
        <v/>
      </c>
      <c r="E7" s="81" t="str">
        <f>IF(Bilan_Activites!P79=0,"",RANK(Bilan_Activites!P79,Bilan_Activites!P$79:P$93,0))</f>
        <v/>
      </c>
      <c r="F7" s="82" t="str">
        <f>IF(Synthese_Cycle3!E7&lt;&gt;"",Bilan_Activites!E79,"")</f>
        <v/>
      </c>
      <c r="G7" s="83" t="str">
        <f>IF(Bilan_Activites!Q79=0,"",RANK(Bilan_Activites!Q79,Bilan_Activites!Q$79:Q$93,0))</f>
        <v/>
      </c>
      <c r="H7" s="82" t="str">
        <f>IF(G7&lt;&gt;"",Bilan_Activites!E79&amp;" : " &amp;Bilan_Activites!Q79&amp;" H.","")</f>
        <v/>
      </c>
      <c r="I7" s="84" t="str">
        <f>IF(G7&lt;&gt;"",Bilan_Activites!Q79,"")</f>
        <v/>
      </c>
      <c r="J7" s="27"/>
      <c r="K7" s="27"/>
      <c r="L7" s="27"/>
      <c r="M7" s="27"/>
      <c r="N7" s="27"/>
      <c r="O7" s="27"/>
      <c r="P7" s="27"/>
      <c r="Q7" s="27"/>
      <c r="R7" s="27"/>
    </row>
    <row r="8" spans="4:18" x14ac:dyDescent="0.25">
      <c r="D8" s="133" t="str">
        <f t="shared" si="0"/>
        <v/>
      </c>
      <c r="E8" s="85" t="str">
        <f>IF(Bilan_Activites!P80=0,"",RANK(Bilan_Activites!P80,Bilan_Activites!P$79:P$93,0))</f>
        <v/>
      </c>
      <c r="F8" s="86" t="str">
        <f>IF(Synthese_Cycle3!E8&lt;&gt;"",Bilan_Activites!E80,"")</f>
        <v/>
      </c>
      <c r="G8" s="87" t="str">
        <f>IF(Bilan_Activites!Q80=0,"",RANK(Bilan_Activites!Q80,Bilan_Activites!Q$79:Q$93,0))</f>
        <v/>
      </c>
      <c r="H8" s="86" t="str">
        <f>IF(G8&lt;&gt;"",Bilan_Activites!E80&amp;" : " &amp;Bilan_Activites!Q80&amp;" H.","")</f>
        <v/>
      </c>
      <c r="I8" s="88" t="str">
        <f>IF(G8&lt;&gt;"",Bilan_Activites!Q80,"")</f>
        <v/>
      </c>
      <c r="J8" s="27"/>
      <c r="K8" s="27"/>
      <c r="L8" s="27"/>
      <c r="M8" s="27"/>
      <c r="N8" s="27"/>
      <c r="O8" s="27"/>
      <c r="P8" s="27"/>
      <c r="Q8" s="27"/>
      <c r="R8" s="27"/>
    </row>
    <row r="9" spans="4:18" x14ac:dyDescent="0.25">
      <c r="D9" s="133" t="str">
        <f t="shared" si="0"/>
        <v/>
      </c>
      <c r="E9" s="85" t="str">
        <f>IF(Bilan_Activites!P81=0,"",RANK(Bilan_Activites!P81,Bilan_Activites!P$79:P$93,0))</f>
        <v/>
      </c>
      <c r="F9" s="86" t="str">
        <f>IF(Synthese_Cycle3!E9&lt;&gt;"",Bilan_Activites!E81,"")</f>
        <v/>
      </c>
      <c r="G9" s="87" t="str">
        <f>IF(Bilan_Activites!Q81=0,"",RANK(Bilan_Activites!Q81,Bilan_Activites!Q$79:Q$93,0))</f>
        <v/>
      </c>
      <c r="H9" s="86" t="str">
        <f>IF(G9&lt;&gt;"",Bilan_Activites!E81&amp;" : " &amp;Bilan_Activites!Q81&amp;" H.","")</f>
        <v/>
      </c>
      <c r="I9" s="88" t="str">
        <f>IF(G9&lt;&gt;"",Bilan_Activites!Q81,"")</f>
        <v/>
      </c>
      <c r="J9" s="27"/>
      <c r="K9" s="27"/>
      <c r="L9" s="27"/>
      <c r="M9" s="27"/>
      <c r="N9" s="27"/>
      <c r="O9" s="27"/>
      <c r="P9" s="27"/>
      <c r="Q9" s="27"/>
      <c r="R9" s="27"/>
    </row>
    <row r="10" spans="4:18" x14ac:dyDescent="0.25">
      <c r="D10" s="133" t="str">
        <f t="shared" si="0"/>
        <v/>
      </c>
      <c r="E10" s="85" t="str">
        <f>IF(Bilan_Activites!P82=0,"",RANK(Bilan_Activites!P82,Bilan_Activites!P$79:P$93,0))</f>
        <v/>
      </c>
      <c r="F10" s="86" t="str">
        <f>IF(Synthese_Cycle3!E10&lt;&gt;"",Bilan_Activites!E82,"")</f>
        <v/>
      </c>
      <c r="G10" s="87" t="str">
        <f>IF(Bilan_Activites!Q82=0,"",RANK(Bilan_Activites!Q82,Bilan_Activites!Q$79:Q$93,0))</f>
        <v/>
      </c>
      <c r="H10" s="86" t="str">
        <f>IF(G10&lt;&gt;"",Bilan_Activites!E82&amp;" : " &amp;Bilan_Activites!Q82&amp;" H.","")</f>
        <v/>
      </c>
      <c r="I10" s="88" t="str">
        <f>IF(G10&lt;&gt;"",Bilan_Activites!Q82,"")</f>
        <v/>
      </c>
      <c r="J10" s="27"/>
      <c r="K10" s="27"/>
      <c r="L10" s="27"/>
      <c r="M10" s="27"/>
      <c r="N10" s="27"/>
      <c r="O10" s="27"/>
      <c r="P10" s="27"/>
      <c r="Q10" s="27"/>
      <c r="R10" s="27"/>
    </row>
    <row r="11" spans="4:18" x14ac:dyDescent="0.25">
      <c r="D11" s="133" t="str">
        <f t="shared" si="0"/>
        <v/>
      </c>
      <c r="E11" s="85" t="str">
        <f>IF(Bilan_Activites!P83=0,"",RANK(Bilan_Activites!P83,Bilan_Activites!P$79:P$93,0))</f>
        <v/>
      </c>
      <c r="F11" s="86" t="str">
        <f>IF(Synthese_Cycle3!E11&lt;&gt;"",Bilan_Activites!E83,"")</f>
        <v/>
      </c>
      <c r="G11" s="87" t="str">
        <f>IF(Bilan_Activites!Q83=0,"",RANK(Bilan_Activites!Q83,Bilan_Activites!Q$79:Q$93,0))</f>
        <v/>
      </c>
      <c r="H11" s="86" t="str">
        <f>IF(G11&lt;&gt;"",Bilan_Activites!E83&amp;" : " &amp;Bilan_Activites!Q83&amp;" H.","")</f>
        <v/>
      </c>
      <c r="I11" s="88" t="str">
        <f>IF(G11&lt;&gt;"",Bilan_Activites!Q83,"")</f>
        <v/>
      </c>
      <c r="J11" s="27"/>
      <c r="K11" s="27"/>
      <c r="L11" s="27"/>
      <c r="M11" s="27"/>
      <c r="N11" s="27"/>
      <c r="O11" s="27"/>
      <c r="P11" s="27"/>
      <c r="Q11" s="27"/>
      <c r="R11" s="27"/>
    </row>
    <row r="12" spans="4:18" x14ac:dyDescent="0.25">
      <c r="D12" s="133" t="str">
        <f t="shared" si="0"/>
        <v/>
      </c>
      <c r="E12" s="85" t="str">
        <f>IF(Bilan_Activites!P84=0,"",RANK(Bilan_Activites!P84,Bilan_Activites!P$79:P$93,0))</f>
        <v/>
      </c>
      <c r="F12" s="86" t="str">
        <f>IF(Synthese_Cycle3!E12&lt;&gt;"",Bilan_Activites!E84,"")</f>
        <v/>
      </c>
      <c r="G12" s="87" t="str">
        <f>IF(Bilan_Activites!Q84=0,"",RANK(Bilan_Activites!Q84,Bilan_Activites!Q$79:Q$93,0))</f>
        <v/>
      </c>
      <c r="H12" s="86" t="str">
        <f>IF(G12&lt;&gt;"",Bilan_Activites!E84&amp;" : " &amp;Bilan_Activites!Q84&amp;" H.","")</f>
        <v/>
      </c>
      <c r="I12" s="88" t="str">
        <f>IF(G12&lt;&gt;"",Bilan_Activites!Q84,"")</f>
        <v/>
      </c>
      <c r="J12" s="27"/>
      <c r="K12" s="27"/>
      <c r="L12" s="27"/>
      <c r="M12" s="27"/>
      <c r="N12" s="27"/>
      <c r="O12" s="27"/>
      <c r="P12" s="27"/>
      <c r="Q12" s="27"/>
      <c r="R12" s="27"/>
    </row>
    <row r="13" spans="4:18" x14ac:dyDescent="0.25">
      <c r="D13" s="133" t="str">
        <f t="shared" si="0"/>
        <v/>
      </c>
      <c r="E13" s="85" t="str">
        <f>IF(Bilan_Activites!P85=0,"",RANK(Bilan_Activites!P85,Bilan_Activites!P$79:P$93,0))</f>
        <v/>
      </c>
      <c r="F13" s="86" t="str">
        <f>IF(Synthese_Cycle3!E13&lt;&gt;"",Bilan_Activites!E85,"")</f>
        <v/>
      </c>
      <c r="G13" s="87" t="str">
        <f>IF(Bilan_Activites!Q85=0,"",RANK(Bilan_Activites!Q85,Bilan_Activites!Q$79:Q$93,0))</f>
        <v/>
      </c>
      <c r="H13" s="86" t="str">
        <f>IF(G13&lt;&gt;"",Bilan_Activites!E85&amp;" : " &amp;Bilan_Activites!Q85&amp;" H.","")</f>
        <v/>
      </c>
      <c r="I13" s="88" t="str">
        <f>IF(G13&lt;&gt;"",Bilan_Activites!Q85,"")</f>
        <v/>
      </c>
      <c r="J13" s="27"/>
      <c r="K13" s="27"/>
      <c r="L13" s="27"/>
      <c r="M13" s="27"/>
      <c r="N13" s="27"/>
      <c r="O13" s="27"/>
      <c r="P13" s="27"/>
      <c r="Q13" s="27"/>
      <c r="R13" s="27"/>
    </row>
    <row r="14" spans="4:18" x14ac:dyDescent="0.25">
      <c r="D14" s="133" t="str">
        <f t="shared" si="0"/>
        <v/>
      </c>
      <c r="E14" s="85" t="str">
        <f>IF(Bilan_Activites!P86=0,"",RANK(Bilan_Activites!P86,Bilan_Activites!P$79:P$93,0))</f>
        <v/>
      </c>
      <c r="F14" s="86" t="str">
        <f>IF(Synthese_Cycle3!E14&lt;&gt;"",Bilan_Activites!E86,"")</f>
        <v/>
      </c>
      <c r="G14" s="87" t="str">
        <f>IF(Bilan_Activites!Q86=0,"",RANK(Bilan_Activites!Q86,Bilan_Activites!Q$79:Q$93,0))</f>
        <v/>
      </c>
      <c r="H14" s="86" t="str">
        <f>IF(G14&lt;&gt;"",Bilan_Activites!E86&amp;" : " &amp;Bilan_Activites!Q86&amp;" H.","")</f>
        <v/>
      </c>
      <c r="I14" s="88" t="str">
        <f>IF(G14&lt;&gt;"",Bilan_Activites!Q86,"")</f>
        <v/>
      </c>
      <c r="J14" s="27"/>
      <c r="K14" s="27"/>
      <c r="L14" s="27"/>
      <c r="M14" s="27"/>
      <c r="N14" s="27"/>
      <c r="O14" s="27"/>
      <c r="P14" s="27"/>
      <c r="Q14" s="27"/>
      <c r="R14" s="27"/>
    </row>
    <row r="15" spans="4:18" x14ac:dyDescent="0.25">
      <c r="D15" s="133" t="str">
        <f t="shared" si="0"/>
        <v/>
      </c>
      <c r="E15" s="85" t="str">
        <f>IF(Bilan_Activites!P87=0,"",RANK(Bilan_Activites!P87,Bilan_Activites!P$79:P$93,0))</f>
        <v/>
      </c>
      <c r="F15" s="86" t="str">
        <f>IF(Synthese_Cycle3!E15&lt;&gt;"",Bilan_Activites!E87,"")</f>
        <v/>
      </c>
      <c r="G15" s="87" t="str">
        <f>IF(Bilan_Activites!Q87=0,"",RANK(Bilan_Activites!Q87,Bilan_Activites!Q$79:Q$93,0))</f>
        <v/>
      </c>
      <c r="H15" s="86" t="str">
        <f>IF(G15&lt;&gt;"",Bilan_Activites!E87&amp;" : " &amp;Bilan_Activites!Q87&amp;" H.","")</f>
        <v/>
      </c>
      <c r="I15" s="88" t="str">
        <f>IF(G15&lt;&gt;"",Bilan_Activites!Q87,"")</f>
        <v/>
      </c>
      <c r="J15" s="27"/>
      <c r="K15" s="27"/>
      <c r="L15" s="27"/>
      <c r="M15" s="27"/>
      <c r="N15" s="27"/>
      <c r="O15" s="27"/>
      <c r="P15" s="27"/>
      <c r="Q15" s="27"/>
      <c r="R15" s="27"/>
    </row>
    <row r="16" spans="4:18" x14ac:dyDescent="0.25">
      <c r="D16" s="133" t="str">
        <f t="shared" si="0"/>
        <v/>
      </c>
      <c r="E16" s="85" t="str">
        <f>IF(Bilan_Activites!P88=0,"",RANK(Bilan_Activites!P88,Bilan_Activites!P$79:P$93,0))</f>
        <v/>
      </c>
      <c r="F16" s="86" t="str">
        <f>IF(Synthese_Cycle3!E16&lt;&gt;"",Bilan_Activites!E88,"")</f>
        <v/>
      </c>
      <c r="G16" s="87" t="str">
        <f>IF(Bilan_Activites!Q88=0,"",RANK(Bilan_Activites!Q88,Bilan_Activites!Q$79:Q$93,0))</f>
        <v/>
      </c>
      <c r="H16" s="86" t="str">
        <f>IF(G16&lt;&gt;"",Bilan_Activites!E88&amp;" : " &amp;Bilan_Activites!Q88&amp;" H.","")</f>
        <v/>
      </c>
      <c r="I16" s="88" t="str">
        <f>IF(G16&lt;&gt;"",Bilan_Activites!Q88,"")</f>
        <v/>
      </c>
      <c r="J16" s="27"/>
      <c r="K16" s="27"/>
      <c r="L16" s="27"/>
      <c r="M16" s="27"/>
      <c r="N16" s="27"/>
      <c r="O16" s="27"/>
      <c r="P16" s="27"/>
      <c r="Q16" s="27"/>
      <c r="R16" s="27"/>
    </row>
    <row r="17" spans="4:18" x14ac:dyDescent="0.25">
      <c r="D17" s="133" t="str">
        <f t="shared" si="0"/>
        <v/>
      </c>
      <c r="E17" s="85" t="str">
        <f>IF(Bilan_Activites!P89=0,"",RANK(Bilan_Activites!P89,Bilan_Activites!P$79:P$93,0))</f>
        <v/>
      </c>
      <c r="F17" s="86" t="str">
        <f>IF(Synthese_Cycle3!E17&lt;&gt;"",Bilan_Activites!E89,"")</f>
        <v/>
      </c>
      <c r="G17" s="87" t="str">
        <f>IF(Bilan_Activites!Q89=0,"",RANK(Bilan_Activites!Q89,Bilan_Activites!Q$79:Q$93,0))</f>
        <v/>
      </c>
      <c r="H17" s="86" t="str">
        <f>IF(G17&lt;&gt;"",Bilan_Activites!E89&amp;" : " &amp;Bilan_Activites!Q89&amp;" H.","")</f>
        <v/>
      </c>
      <c r="I17" s="88" t="str">
        <f>IF(G17&lt;&gt;"",Bilan_Activites!Q89,"")</f>
        <v/>
      </c>
      <c r="J17" s="27"/>
      <c r="K17" s="27"/>
      <c r="L17" s="27"/>
      <c r="M17" s="27"/>
      <c r="N17" s="27"/>
      <c r="O17" s="27"/>
      <c r="P17" s="27"/>
      <c r="Q17" s="27"/>
      <c r="R17" s="27"/>
    </row>
    <row r="18" spans="4:18" x14ac:dyDescent="0.25">
      <c r="D18" s="133" t="str">
        <f t="shared" si="0"/>
        <v/>
      </c>
      <c r="E18" s="85" t="str">
        <f>IF(Bilan_Activites!P90=0,"",RANK(Bilan_Activites!P90,Bilan_Activites!P$79:P$93,0))</f>
        <v/>
      </c>
      <c r="F18" s="86" t="str">
        <f>IF(Synthese_Cycle3!E18&lt;&gt;"",Bilan_Activites!E90,"")</f>
        <v/>
      </c>
      <c r="G18" s="87" t="str">
        <f>IF(Bilan_Activites!Q90=0,"",RANK(Bilan_Activites!Q90,Bilan_Activites!Q$79:Q$93,0))</f>
        <v/>
      </c>
      <c r="H18" s="86" t="str">
        <f>IF(G18&lt;&gt;"",Bilan_Activites!E90&amp;" : " &amp;Bilan_Activites!Q90&amp;" H.","")</f>
        <v/>
      </c>
      <c r="I18" s="88" t="str">
        <f>IF(G18&lt;&gt;"",Bilan_Activites!Q90,"")</f>
        <v/>
      </c>
      <c r="J18" s="27"/>
      <c r="K18" s="27"/>
      <c r="L18" s="27"/>
      <c r="M18" s="27"/>
      <c r="N18" s="27"/>
      <c r="O18" s="27"/>
      <c r="P18" s="27"/>
      <c r="Q18" s="27"/>
      <c r="R18" s="27"/>
    </row>
    <row r="19" spans="4:18" x14ac:dyDescent="0.25">
      <c r="D19" s="133" t="str">
        <f t="shared" si="0"/>
        <v/>
      </c>
      <c r="E19" s="85" t="str">
        <f>IF(Bilan_Activites!P91=0,"",RANK(Bilan_Activites!P91,Bilan_Activites!P$79:P$93,0))</f>
        <v/>
      </c>
      <c r="F19" s="86" t="str">
        <f>IF(Synthese_Cycle3!E19&lt;&gt;"",Bilan_Activites!E91,"")</f>
        <v/>
      </c>
      <c r="G19" s="87" t="str">
        <f>IF(Bilan_Activites!Q91=0,"",RANK(Bilan_Activites!Q91,Bilan_Activites!Q$79:Q$93,0))</f>
        <v/>
      </c>
      <c r="H19" s="86" t="str">
        <f>IF(G19&lt;&gt;"",Bilan_Activites!E91&amp;" : " &amp;Bilan_Activites!Q91&amp;" H.","")</f>
        <v/>
      </c>
      <c r="I19" s="88" t="str">
        <f>IF(G19&lt;&gt;"",Bilan_Activites!Q91,"")</f>
        <v/>
      </c>
      <c r="J19" s="27"/>
      <c r="K19" s="27"/>
      <c r="L19" s="27"/>
      <c r="M19" s="27"/>
      <c r="N19" s="27"/>
      <c r="O19" s="27"/>
      <c r="P19" s="27"/>
      <c r="Q19" s="27"/>
      <c r="R19" s="27"/>
    </row>
    <row r="20" spans="4:18" x14ac:dyDescent="0.25">
      <c r="D20" s="133" t="str">
        <f t="shared" si="0"/>
        <v/>
      </c>
      <c r="E20" s="85" t="str">
        <f>IF(Bilan_Activites!P92=0,"",RANK(Bilan_Activites!P92,Bilan_Activites!P$79:P$93,0))</f>
        <v/>
      </c>
      <c r="F20" s="86" t="str">
        <f>IF(Synthese_Cycle3!E20&lt;&gt;"",Bilan_Activites!E92,"")</f>
        <v/>
      </c>
      <c r="G20" s="87" t="str">
        <f>IF(Bilan_Activites!Q92=0,"",RANK(Bilan_Activites!Q92,Bilan_Activites!Q$79:Q$93,0))</f>
        <v/>
      </c>
      <c r="H20" s="86" t="str">
        <f>IF(G20&lt;&gt;"",Bilan_Activites!E92&amp;" : " &amp;Bilan_Activites!Q92&amp;" H.","")</f>
        <v/>
      </c>
      <c r="I20" s="88" t="str">
        <f>IF(G20&lt;&gt;"",Bilan_Activites!Q92,"")</f>
        <v/>
      </c>
      <c r="J20" s="27"/>
      <c r="K20" s="27"/>
      <c r="L20" s="27"/>
      <c r="M20" s="27"/>
      <c r="N20" s="27"/>
      <c r="O20" s="27"/>
      <c r="P20" s="27"/>
      <c r="Q20" s="27"/>
      <c r="R20" s="27"/>
    </row>
    <row r="21" spans="4:18" x14ac:dyDescent="0.25">
      <c r="D21" s="133" t="str">
        <f t="shared" si="0"/>
        <v/>
      </c>
      <c r="E21" s="89" t="str">
        <f>IF(Bilan_Activites!P93=0,"",RANK(Bilan_Activites!P93,Bilan_Activites!P$79:P$93,0))</f>
        <v/>
      </c>
      <c r="F21" s="90" t="str">
        <f>IF(Synthese_Cycle3!E21&lt;&gt;"",Bilan_Activites!E93,"")</f>
        <v/>
      </c>
      <c r="G21" s="91" t="str">
        <f>IF(Bilan_Activites!Q93=0,"",RANK(Bilan_Activites!Q93,Bilan_Activites!Q$79:Q$93,0))</f>
        <v/>
      </c>
      <c r="H21" s="90" t="str">
        <f>IF(G21&lt;&gt;"",Bilan_Activites!E93&amp;" : " &amp;Bilan_Activites!Q93&amp;" H.","")</f>
        <v/>
      </c>
      <c r="I21" s="92" t="str">
        <f>IF(G21&lt;&gt;"",Bilan_Activites!Q93,"")</f>
        <v/>
      </c>
      <c r="J21" s="27"/>
      <c r="K21" s="27"/>
      <c r="L21" s="27"/>
      <c r="M21" s="27"/>
      <c r="N21" s="27"/>
      <c r="O21" s="27"/>
      <c r="P21" s="27"/>
      <c r="Q21" s="27"/>
      <c r="R21" s="27"/>
    </row>
    <row r="22" spans="4:18" x14ac:dyDescent="0.25">
      <c r="E22" s="28"/>
      <c r="F22" s="29"/>
      <c r="H22" s="29"/>
      <c r="Q22" s="27"/>
      <c r="R22" s="27"/>
    </row>
    <row r="23" spans="4:18" x14ac:dyDescent="0.25">
      <c r="F23" s="93" t="str">
        <f>IF(Donnees!D$2="","",Donnees!D$2)</f>
        <v>Champ_2</v>
      </c>
      <c r="I23" s="131">
        <f>Bilan_Activites!Q95</f>
        <v>0</v>
      </c>
    </row>
    <row r="24" spans="4:18" x14ac:dyDescent="0.25">
      <c r="D24" s="133" t="str">
        <f t="shared" ref="D24:D38" si="1">IF(F24="","",VLOOKUP(F24,plage_cycle3Ch2,12,0))</f>
        <v/>
      </c>
      <c r="E24" s="81" t="str">
        <f>IF(Bilan_Activites!P96=0,"",RANK(Bilan_Activites!P96,Bilan_Activites!P$96:P$110,0))</f>
        <v/>
      </c>
      <c r="F24" s="82" t="str">
        <f>IF(Synthese_Cycle3!E24&lt;&gt;"",Bilan_Activites!E96,"")</f>
        <v/>
      </c>
      <c r="G24" s="83" t="str">
        <f>IF(Bilan_Activites!Q96=0,"",RANK(Bilan_Activites!Q96,Bilan_Activites!Q$96:Q$110,0))</f>
        <v/>
      </c>
      <c r="H24" s="82" t="str">
        <f>IF(G24&lt;&gt;"",Bilan_Activites!E96&amp;" : " &amp;Bilan_Activites!Q96&amp;" H.","")</f>
        <v/>
      </c>
      <c r="I24" s="84" t="str">
        <f>IF(G24&lt;&gt;"",Bilan_Activites!Q96,"")</f>
        <v/>
      </c>
    </row>
    <row r="25" spans="4:18" x14ac:dyDescent="0.25">
      <c r="D25" s="133" t="str">
        <f t="shared" si="1"/>
        <v/>
      </c>
      <c r="E25" s="85" t="str">
        <f>IF(Bilan_Activites!P97=0,"",RANK(Bilan_Activites!P97,Bilan_Activites!P$96:P$110,0))</f>
        <v/>
      </c>
      <c r="F25" s="86" t="str">
        <f>IF(Synthese_Cycle3!E25&lt;&gt;"",Bilan_Activites!E97,"")</f>
        <v/>
      </c>
      <c r="G25" s="87" t="str">
        <f>IF(Bilan_Activites!Q97=0,"",RANK(Bilan_Activites!Q97,Bilan_Activites!Q$96:Q$110,0))</f>
        <v/>
      </c>
      <c r="H25" s="86" t="str">
        <f>IF(G25&lt;&gt;"",Bilan_Activites!E97&amp;" : " &amp;Bilan_Activites!Q97&amp;" H.","")</f>
        <v/>
      </c>
      <c r="I25" s="88" t="str">
        <f>IF(G25&lt;&gt;"",Bilan_Activites!Q97,"")</f>
        <v/>
      </c>
    </row>
    <row r="26" spans="4:18" x14ac:dyDescent="0.25">
      <c r="D26" s="133" t="str">
        <f t="shared" si="1"/>
        <v/>
      </c>
      <c r="E26" s="85" t="str">
        <f>IF(Bilan_Activites!P98=0,"",RANK(Bilan_Activites!P98,Bilan_Activites!P$96:P$110,0))</f>
        <v/>
      </c>
      <c r="F26" s="86" t="str">
        <f>IF(Synthese_Cycle3!E26&lt;&gt;"",Bilan_Activites!E98,"")</f>
        <v/>
      </c>
      <c r="G26" s="87" t="str">
        <f>IF(Bilan_Activites!Q98=0,"",RANK(Bilan_Activites!Q98,Bilan_Activites!Q$96:Q$110,0))</f>
        <v/>
      </c>
      <c r="H26" s="86" t="str">
        <f>IF(G26&lt;&gt;"",Bilan_Activites!E98&amp;" : " &amp;Bilan_Activites!Q98&amp;" H.","")</f>
        <v/>
      </c>
      <c r="I26" s="88" t="str">
        <f>IF(G26&lt;&gt;"",Bilan_Activites!Q98,"")</f>
        <v/>
      </c>
    </row>
    <row r="27" spans="4:18" x14ac:dyDescent="0.25">
      <c r="D27" s="133" t="str">
        <f t="shared" si="1"/>
        <v/>
      </c>
      <c r="E27" s="85" t="str">
        <f>IF(Bilan_Activites!P99=0,"",RANK(Bilan_Activites!P99,Bilan_Activites!P$96:P$110,0))</f>
        <v/>
      </c>
      <c r="F27" s="86" t="str">
        <f>IF(Synthese_Cycle3!E27&lt;&gt;"",Bilan_Activites!E99,"")</f>
        <v/>
      </c>
      <c r="G27" s="87" t="str">
        <f>IF(Bilan_Activites!Q99=0,"",RANK(Bilan_Activites!Q99,Bilan_Activites!Q$96:Q$110,0))</f>
        <v/>
      </c>
      <c r="H27" s="86" t="str">
        <f>IF(G27&lt;&gt;"",Bilan_Activites!E99&amp;" : " &amp;Bilan_Activites!Q99&amp;" H.","")</f>
        <v/>
      </c>
      <c r="I27" s="88" t="str">
        <f>IF(G27&lt;&gt;"",Bilan_Activites!Q99,"")</f>
        <v/>
      </c>
    </row>
    <row r="28" spans="4:18" x14ac:dyDescent="0.25">
      <c r="D28" s="133" t="str">
        <f t="shared" si="1"/>
        <v/>
      </c>
      <c r="E28" s="85" t="str">
        <f>IF(Bilan_Activites!P100=0,"",RANK(Bilan_Activites!P100,Bilan_Activites!P$96:P$110,0))</f>
        <v/>
      </c>
      <c r="F28" s="86" t="str">
        <f>IF(Synthese_Cycle3!E28&lt;&gt;"",Bilan_Activites!E100,"")</f>
        <v/>
      </c>
      <c r="G28" s="87" t="str">
        <f>IF(Bilan_Activites!Q100=0,"",RANK(Bilan_Activites!Q100,Bilan_Activites!Q$96:Q$110,0))</f>
        <v/>
      </c>
      <c r="H28" s="86" t="str">
        <f>IF(G28&lt;&gt;"",Bilan_Activites!E100&amp;" : " &amp;Bilan_Activites!Q100&amp;" H.","")</f>
        <v/>
      </c>
      <c r="I28" s="88" t="str">
        <f>IF(G28&lt;&gt;"",Bilan_Activites!Q100,"")</f>
        <v/>
      </c>
    </row>
    <row r="29" spans="4:18" x14ac:dyDescent="0.25">
      <c r="D29" s="133" t="str">
        <f t="shared" si="1"/>
        <v/>
      </c>
      <c r="E29" s="85" t="str">
        <f>IF(Bilan_Activites!P101=0,"",RANK(Bilan_Activites!P101,Bilan_Activites!P$96:P$110,0))</f>
        <v/>
      </c>
      <c r="F29" s="86" t="str">
        <f>IF(Synthese_Cycle3!E29&lt;&gt;"",Bilan_Activites!E101,"")</f>
        <v/>
      </c>
      <c r="G29" s="87" t="str">
        <f>IF(Bilan_Activites!Q101=0,"",RANK(Bilan_Activites!Q101,Bilan_Activites!Q$96:Q$110,0))</f>
        <v/>
      </c>
      <c r="H29" s="86" t="str">
        <f>IF(G29&lt;&gt;"",Bilan_Activites!E101&amp;" : " &amp;Bilan_Activites!Q101&amp;" H.","")</f>
        <v/>
      </c>
      <c r="I29" s="88" t="str">
        <f>IF(G29&lt;&gt;"",Bilan_Activites!Q101,"")</f>
        <v/>
      </c>
    </row>
    <row r="30" spans="4:18" x14ac:dyDescent="0.25">
      <c r="D30" s="133" t="str">
        <f t="shared" si="1"/>
        <v/>
      </c>
      <c r="E30" s="85" t="str">
        <f>IF(Bilan_Activites!P102=0,"",RANK(Bilan_Activites!P102,Bilan_Activites!P$96:P$110,0))</f>
        <v/>
      </c>
      <c r="F30" s="86" t="str">
        <f>IF(Synthese_Cycle3!E30&lt;&gt;"",Bilan_Activites!E102,"")</f>
        <v/>
      </c>
      <c r="G30" s="87" t="str">
        <f>IF(Bilan_Activites!Q102=0,"",RANK(Bilan_Activites!Q102,Bilan_Activites!Q$96:Q$110,0))</f>
        <v/>
      </c>
      <c r="H30" s="86" t="str">
        <f>IF(G30&lt;&gt;"",Bilan_Activites!E102&amp;" : " &amp;Bilan_Activites!Q102&amp;" H.","")</f>
        <v/>
      </c>
      <c r="I30" s="88" t="str">
        <f>IF(G30&lt;&gt;"",Bilan_Activites!Q102,"")</f>
        <v/>
      </c>
    </row>
    <row r="31" spans="4:18" x14ac:dyDescent="0.25">
      <c r="D31" s="133" t="str">
        <f t="shared" si="1"/>
        <v/>
      </c>
      <c r="E31" s="85" t="str">
        <f>IF(Bilan_Activites!P103=0,"",RANK(Bilan_Activites!P103,Bilan_Activites!P$96:P$110,0))</f>
        <v/>
      </c>
      <c r="F31" s="86" t="str">
        <f>IF(Synthese_Cycle3!E31&lt;&gt;"",Bilan_Activites!E103,"")</f>
        <v/>
      </c>
      <c r="G31" s="87" t="str">
        <f>IF(Bilan_Activites!Q103=0,"",RANK(Bilan_Activites!Q103,Bilan_Activites!Q$96:Q$110,0))</f>
        <v/>
      </c>
      <c r="H31" s="86" t="str">
        <f>IF(G31&lt;&gt;"",Bilan_Activites!E103&amp;" : " &amp;Bilan_Activites!Q103&amp;" H.","")</f>
        <v/>
      </c>
      <c r="I31" s="88" t="str">
        <f>IF(G31&lt;&gt;"",Bilan_Activites!Q103,"")</f>
        <v/>
      </c>
    </row>
    <row r="32" spans="4:18" x14ac:dyDescent="0.25">
      <c r="D32" s="133" t="str">
        <f t="shared" si="1"/>
        <v/>
      </c>
      <c r="E32" s="85" t="str">
        <f>IF(Bilan_Activites!P104=0,"",RANK(Bilan_Activites!P104,Bilan_Activites!P$96:P$110,0))</f>
        <v/>
      </c>
      <c r="F32" s="86" t="str">
        <f>IF(Synthese_Cycle3!E32&lt;&gt;"",Bilan_Activites!E104,"")</f>
        <v/>
      </c>
      <c r="G32" s="87" t="str">
        <f>IF(Bilan_Activites!Q104=0,"",RANK(Bilan_Activites!Q104,Bilan_Activites!Q$96:Q$110,0))</f>
        <v/>
      </c>
      <c r="H32" s="86" t="str">
        <f>IF(G32&lt;&gt;"",Bilan_Activites!E104&amp;" : " &amp;Bilan_Activites!Q104&amp;" H.","")</f>
        <v/>
      </c>
      <c r="I32" s="88" t="str">
        <f>IF(G32&lt;&gt;"",Bilan_Activites!Q104,"")</f>
        <v/>
      </c>
    </row>
    <row r="33" spans="4:9" x14ac:dyDescent="0.25">
      <c r="D33" s="133" t="str">
        <f t="shared" si="1"/>
        <v/>
      </c>
      <c r="E33" s="85" t="str">
        <f>IF(Bilan_Activites!P105=0,"",RANK(Bilan_Activites!P105,Bilan_Activites!P$96:P$110,0))</f>
        <v/>
      </c>
      <c r="F33" s="86" t="str">
        <f>IF(Synthese_Cycle3!E33&lt;&gt;"",Bilan_Activites!E105,"")</f>
        <v/>
      </c>
      <c r="G33" s="87" t="str">
        <f>IF(Bilan_Activites!Q105=0,"",RANK(Bilan_Activites!Q105,Bilan_Activites!Q$96:Q$110,0))</f>
        <v/>
      </c>
      <c r="H33" s="86" t="str">
        <f>IF(G33&lt;&gt;"",Bilan_Activites!E105&amp;" : " &amp;Bilan_Activites!Q105&amp;" H.","")</f>
        <v/>
      </c>
      <c r="I33" s="88" t="str">
        <f>IF(G33&lt;&gt;"",Bilan_Activites!Q105,"")</f>
        <v/>
      </c>
    </row>
    <row r="34" spans="4:9" x14ac:dyDescent="0.25">
      <c r="D34" s="133" t="str">
        <f t="shared" si="1"/>
        <v/>
      </c>
      <c r="E34" s="85" t="str">
        <f>IF(Bilan_Activites!P106=0,"",RANK(Bilan_Activites!P106,Bilan_Activites!P$96:P$110,0))</f>
        <v/>
      </c>
      <c r="F34" s="86" t="str">
        <f>IF(Synthese_Cycle3!E34&lt;&gt;"",Bilan_Activites!E106,"")</f>
        <v/>
      </c>
      <c r="G34" s="87" t="str">
        <f>IF(Bilan_Activites!Q106=0,"",RANK(Bilan_Activites!Q106,Bilan_Activites!Q$96:Q$110,0))</f>
        <v/>
      </c>
      <c r="H34" s="86" t="str">
        <f>IF(G34&lt;&gt;"",Bilan_Activites!E106&amp;" : " &amp;Bilan_Activites!Q106&amp;" H.","")</f>
        <v/>
      </c>
      <c r="I34" s="88" t="str">
        <f>IF(G34&lt;&gt;"",Bilan_Activites!Q106,"")</f>
        <v/>
      </c>
    </row>
    <row r="35" spans="4:9" x14ac:dyDescent="0.25">
      <c r="D35" s="133" t="str">
        <f t="shared" si="1"/>
        <v/>
      </c>
      <c r="E35" s="85" t="str">
        <f>IF(Bilan_Activites!P107=0,"",RANK(Bilan_Activites!P107,Bilan_Activites!P$96:P$110,0))</f>
        <v/>
      </c>
      <c r="F35" s="86" t="str">
        <f>IF(Synthese_Cycle3!E35&lt;&gt;"",Bilan_Activites!E107,"")</f>
        <v/>
      </c>
      <c r="G35" s="87" t="str">
        <f>IF(Bilan_Activites!Q107=0,"",RANK(Bilan_Activites!Q107,Bilan_Activites!Q$96:Q$110,0))</f>
        <v/>
      </c>
      <c r="H35" s="86" t="str">
        <f>IF(G35&lt;&gt;"",Bilan_Activites!E107&amp;" : " &amp;Bilan_Activites!Q107&amp;" H.","")</f>
        <v/>
      </c>
      <c r="I35" s="88" t="str">
        <f>IF(G35&lt;&gt;"",Bilan_Activites!Q107,"")</f>
        <v/>
      </c>
    </row>
    <row r="36" spans="4:9" x14ac:dyDescent="0.25">
      <c r="D36" s="133" t="str">
        <f t="shared" si="1"/>
        <v/>
      </c>
      <c r="E36" s="85" t="str">
        <f>IF(Bilan_Activites!P108=0,"",RANK(Bilan_Activites!P108,Bilan_Activites!P$96:P$110,0))</f>
        <v/>
      </c>
      <c r="F36" s="86" t="str">
        <f>IF(Synthese_Cycle3!E36&lt;&gt;"",Bilan_Activites!E108,"")</f>
        <v/>
      </c>
      <c r="G36" s="87" t="str">
        <f>IF(Bilan_Activites!Q108=0,"",RANK(Bilan_Activites!Q108,Bilan_Activites!Q$96:Q$110,0))</f>
        <v/>
      </c>
      <c r="H36" s="86" t="str">
        <f>IF(G36&lt;&gt;"",Bilan_Activites!E108&amp;" : " &amp;Bilan_Activites!Q108&amp;" H.","")</f>
        <v/>
      </c>
      <c r="I36" s="88" t="str">
        <f>IF(G36&lt;&gt;"",Bilan_Activites!Q108,"")</f>
        <v/>
      </c>
    </row>
    <row r="37" spans="4:9" x14ac:dyDescent="0.25">
      <c r="D37" s="133" t="str">
        <f t="shared" si="1"/>
        <v/>
      </c>
      <c r="E37" s="85" t="str">
        <f>IF(Bilan_Activites!P109=0,"",RANK(Bilan_Activites!P109,Bilan_Activites!P$96:P$110,0))</f>
        <v/>
      </c>
      <c r="F37" s="86" t="str">
        <f>IF(Synthese_Cycle3!E37&lt;&gt;"",Bilan_Activites!E109,"")</f>
        <v/>
      </c>
      <c r="G37" s="87" t="str">
        <f>IF(Bilan_Activites!Q109=0,"",RANK(Bilan_Activites!Q109,Bilan_Activites!Q$96:Q$110,0))</f>
        <v/>
      </c>
      <c r="H37" s="86" t="str">
        <f>IF(G37&lt;&gt;"",Bilan_Activites!E109&amp;" : " &amp;Bilan_Activites!Q109&amp;" H.","")</f>
        <v/>
      </c>
      <c r="I37" s="88" t="str">
        <f>IF(G37&lt;&gt;"",Bilan_Activites!Q109,"")</f>
        <v/>
      </c>
    </row>
    <row r="38" spans="4:9" x14ac:dyDescent="0.25">
      <c r="D38" s="133" t="str">
        <f t="shared" si="1"/>
        <v/>
      </c>
      <c r="E38" s="89" t="str">
        <f>IF(Bilan_Activites!P110=0,"",RANK(Bilan_Activites!P110,Bilan_Activites!P$96:P$110,0))</f>
        <v/>
      </c>
      <c r="F38" s="90" t="str">
        <f>IF(Synthese_Cycle3!E38&lt;&gt;"",Bilan_Activites!E110,"")</f>
        <v/>
      </c>
      <c r="G38" s="91" t="str">
        <f>IF(Bilan_Activites!Q110=0,"",RANK(Bilan_Activites!Q110,Bilan_Activites!Q$96:Q$110,0))</f>
        <v/>
      </c>
      <c r="H38" s="90" t="str">
        <f>IF(G38&lt;&gt;"",Bilan_Activites!E110&amp;" : " &amp;Bilan_Activites!Q110&amp;" H.","")</f>
        <v/>
      </c>
      <c r="I38" s="92" t="str">
        <f>IF(G38&lt;&gt;"",Bilan_Activites!Q110,"")</f>
        <v/>
      </c>
    </row>
    <row r="40" spans="4:9" x14ac:dyDescent="0.25">
      <c r="F40" s="93" t="str">
        <f>IF(Donnees!E$2="","",Donnees!E$2)</f>
        <v>Champ_3</v>
      </c>
      <c r="I40" s="131">
        <f>Bilan_Activites!Q112</f>
        <v>0</v>
      </c>
    </row>
    <row r="41" spans="4:9" x14ac:dyDescent="0.25">
      <c r="D41" s="133" t="str">
        <f t="shared" ref="D41:D55" si="2">IF(F41="","",VLOOKUP(F41,plage_cycle3Ch3,12,0))</f>
        <v/>
      </c>
      <c r="E41" s="81" t="str">
        <f>IF(Bilan_Activites!P113=0,"",RANK(Bilan_Activites!P113,Bilan_Activites!P$113:P$127,0))</f>
        <v/>
      </c>
      <c r="F41" s="82" t="str">
        <f>IF(Synthese_Cycle3!E41&lt;&gt;"",Bilan_Activites!E113,"")</f>
        <v/>
      </c>
      <c r="G41" s="83" t="str">
        <f>IF(Bilan_Activites!Q113=0,"",RANK(Bilan_Activites!Q113,Bilan_Activites!Q$113:Q$127,0))</f>
        <v/>
      </c>
      <c r="H41" s="82" t="str">
        <f>IF(G41&lt;&gt;"",Bilan_Activites!E113&amp;" : " &amp;Bilan_Activites!Q113&amp;" H.","")</f>
        <v/>
      </c>
      <c r="I41" s="84" t="str">
        <f>IF(G41&lt;&gt;"",Bilan_Activites!Q113,"")</f>
        <v/>
      </c>
    </row>
    <row r="42" spans="4:9" x14ac:dyDescent="0.25">
      <c r="D42" s="133" t="str">
        <f t="shared" si="2"/>
        <v/>
      </c>
      <c r="E42" s="85" t="str">
        <f>IF(Bilan_Activites!P114=0,"",RANK(Bilan_Activites!P114,Bilan_Activites!P$113:P$127,0))</f>
        <v/>
      </c>
      <c r="F42" s="86" t="str">
        <f>IF(Synthese_Cycle3!E42&lt;&gt;"",Bilan_Activites!E114,"")</f>
        <v/>
      </c>
      <c r="G42" s="87" t="str">
        <f>IF(Bilan_Activites!Q114=0,"",RANK(Bilan_Activites!Q114,Bilan_Activites!Q$113:Q$127,0))</f>
        <v/>
      </c>
      <c r="H42" s="86" t="str">
        <f>IF(G42&lt;&gt;"",Bilan_Activites!E114&amp;" : " &amp;Bilan_Activites!Q114&amp;" H.","")</f>
        <v/>
      </c>
      <c r="I42" s="88" t="str">
        <f>IF(G42&lt;&gt;"",Bilan_Activites!Q114,"")</f>
        <v/>
      </c>
    </row>
    <row r="43" spans="4:9" x14ac:dyDescent="0.25">
      <c r="D43" s="133" t="str">
        <f t="shared" si="2"/>
        <v/>
      </c>
      <c r="E43" s="85" t="str">
        <f>IF(Bilan_Activites!P115=0,"",RANK(Bilan_Activites!P115,Bilan_Activites!P$113:P$127,0))</f>
        <v/>
      </c>
      <c r="F43" s="86" t="str">
        <f>IF(Synthese_Cycle3!E43&lt;&gt;"",Bilan_Activites!E115,"")</f>
        <v/>
      </c>
      <c r="G43" s="87" t="str">
        <f>IF(Bilan_Activites!Q115=0,"",RANK(Bilan_Activites!Q115,Bilan_Activites!Q$113:Q$127,0))</f>
        <v/>
      </c>
      <c r="H43" s="86" t="str">
        <f>IF(G43&lt;&gt;"",Bilan_Activites!E115&amp;" : " &amp;Bilan_Activites!Q115&amp;" H.","")</f>
        <v/>
      </c>
      <c r="I43" s="88" t="str">
        <f>IF(G43&lt;&gt;"",Bilan_Activites!Q115,"")</f>
        <v/>
      </c>
    </row>
    <row r="44" spans="4:9" x14ac:dyDescent="0.25">
      <c r="D44" s="133" t="str">
        <f t="shared" si="2"/>
        <v/>
      </c>
      <c r="E44" s="85" t="str">
        <f>IF(Bilan_Activites!P116=0,"",RANK(Bilan_Activites!P116,Bilan_Activites!P$113:P$127,0))</f>
        <v/>
      </c>
      <c r="F44" s="86" t="str">
        <f>IF(Synthese_Cycle3!E44&lt;&gt;"",Bilan_Activites!E116,"")</f>
        <v/>
      </c>
      <c r="G44" s="87" t="str">
        <f>IF(Bilan_Activites!Q116=0,"",RANK(Bilan_Activites!Q116,Bilan_Activites!Q$113:Q$127,0))</f>
        <v/>
      </c>
      <c r="H44" s="86" t="str">
        <f>IF(G44&lt;&gt;"",Bilan_Activites!E116&amp;" : " &amp;Bilan_Activites!Q116&amp;" H.","")</f>
        <v/>
      </c>
      <c r="I44" s="88" t="str">
        <f>IF(G44&lt;&gt;"",Bilan_Activites!Q116,"")</f>
        <v/>
      </c>
    </row>
    <row r="45" spans="4:9" x14ac:dyDescent="0.25">
      <c r="D45" s="133" t="str">
        <f t="shared" si="2"/>
        <v/>
      </c>
      <c r="E45" s="85" t="str">
        <f>IF(Bilan_Activites!P117=0,"",RANK(Bilan_Activites!P117,Bilan_Activites!P$113:P$127,0))</f>
        <v/>
      </c>
      <c r="F45" s="86" t="str">
        <f>IF(Synthese_Cycle3!E45&lt;&gt;"",Bilan_Activites!E117,"")</f>
        <v/>
      </c>
      <c r="G45" s="87" t="str">
        <f>IF(Bilan_Activites!Q117=0,"",RANK(Bilan_Activites!Q117,Bilan_Activites!Q$113:Q$127,0))</f>
        <v/>
      </c>
      <c r="H45" s="86" t="str">
        <f>IF(G45&lt;&gt;"",Bilan_Activites!E117&amp;" : " &amp;Bilan_Activites!Q117&amp;" H.","")</f>
        <v/>
      </c>
      <c r="I45" s="88" t="str">
        <f>IF(G45&lt;&gt;"",Bilan_Activites!Q117,"")</f>
        <v/>
      </c>
    </row>
    <row r="46" spans="4:9" x14ac:dyDescent="0.25">
      <c r="D46" s="133" t="str">
        <f t="shared" si="2"/>
        <v/>
      </c>
      <c r="E46" s="85" t="str">
        <f>IF(Bilan_Activites!P118=0,"",RANK(Bilan_Activites!P118,Bilan_Activites!P$113:P$127,0))</f>
        <v/>
      </c>
      <c r="F46" s="86" t="str">
        <f>IF(Synthese_Cycle3!E46&lt;&gt;"",Bilan_Activites!E118,"")</f>
        <v/>
      </c>
      <c r="G46" s="87" t="str">
        <f>IF(Bilan_Activites!Q118=0,"",RANK(Bilan_Activites!Q118,Bilan_Activites!Q$113:Q$127,0))</f>
        <v/>
      </c>
      <c r="H46" s="86" t="str">
        <f>IF(G46&lt;&gt;"",Bilan_Activites!E118&amp;" : " &amp;Bilan_Activites!Q118&amp;" H.","")</f>
        <v/>
      </c>
      <c r="I46" s="88" t="str">
        <f>IF(G46&lt;&gt;"",Bilan_Activites!Q118,"")</f>
        <v/>
      </c>
    </row>
    <row r="47" spans="4:9" x14ac:dyDescent="0.25">
      <c r="D47" s="133" t="str">
        <f t="shared" si="2"/>
        <v/>
      </c>
      <c r="E47" s="85" t="str">
        <f>IF(Bilan_Activites!P119=0,"",RANK(Bilan_Activites!P119,Bilan_Activites!P$113:P$127,0))</f>
        <v/>
      </c>
      <c r="F47" s="86" t="str">
        <f>IF(Synthese_Cycle3!E47&lt;&gt;"",Bilan_Activites!E119,"")</f>
        <v/>
      </c>
      <c r="G47" s="87" t="str">
        <f>IF(Bilan_Activites!Q119=0,"",RANK(Bilan_Activites!Q119,Bilan_Activites!Q$113:Q$127,0))</f>
        <v/>
      </c>
      <c r="H47" s="86" t="str">
        <f>IF(G47&lt;&gt;"",Bilan_Activites!E119&amp;" : " &amp;Bilan_Activites!Q119&amp;" H.","")</f>
        <v/>
      </c>
      <c r="I47" s="88" t="str">
        <f>IF(G47&lt;&gt;"",Bilan_Activites!Q119,"")</f>
        <v/>
      </c>
    </row>
    <row r="48" spans="4:9" x14ac:dyDescent="0.25">
      <c r="D48" s="133" t="str">
        <f t="shared" si="2"/>
        <v/>
      </c>
      <c r="E48" s="85" t="str">
        <f>IF(Bilan_Activites!P120=0,"",RANK(Bilan_Activites!P120,Bilan_Activites!P$113:P$127,0))</f>
        <v/>
      </c>
      <c r="F48" s="86" t="str">
        <f>IF(Synthese_Cycle3!E48&lt;&gt;"",Bilan_Activites!E120,"")</f>
        <v/>
      </c>
      <c r="G48" s="87" t="str">
        <f>IF(Bilan_Activites!Q120=0,"",RANK(Bilan_Activites!Q120,Bilan_Activites!Q$113:Q$127,0))</f>
        <v/>
      </c>
      <c r="H48" s="86" t="str">
        <f>IF(G48&lt;&gt;"",Bilan_Activites!E120&amp;" : " &amp;Bilan_Activites!Q120&amp;" H.","")</f>
        <v/>
      </c>
      <c r="I48" s="88" t="str">
        <f>IF(G48&lt;&gt;"",Bilan_Activites!Q120,"")</f>
        <v/>
      </c>
    </row>
    <row r="49" spans="4:9" x14ac:dyDescent="0.25">
      <c r="D49" s="133" t="str">
        <f t="shared" si="2"/>
        <v/>
      </c>
      <c r="E49" s="85" t="str">
        <f>IF(Bilan_Activites!P121=0,"",RANK(Bilan_Activites!P121,Bilan_Activites!P$113:P$127,0))</f>
        <v/>
      </c>
      <c r="F49" s="86" t="str">
        <f>IF(Synthese_Cycle3!E49&lt;&gt;"",Bilan_Activites!E121,"")</f>
        <v/>
      </c>
      <c r="G49" s="87" t="str">
        <f>IF(Bilan_Activites!Q121=0,"",RANK(Bilan_Activites!Q121,Bilan_Activites!Q$113:Q$127,0))</f>
        <v/>
      </c>
      <c r="H49" s="86" t="str">
        <f>IF(G49&lt;&gt;"",Bilan_Activites!E121&amp;" : " &amp;Bilan_Activites!Q121&amp;" H.","")</f>
        <v/>
      </c>
      <c r="I49" s="88" t="str">
        <f>IF(G49&lt;&gt;"",Bilan_Activites!Q121,"")</f>
        <v/>
      </c>
    </row>
    <row r="50" spans="4:9" x14ac:dyDescent="0.25">
      <c r="D50" s="133" t="str">
        <f t="shared" si="2"/>
        <v/>
      </c>
      <c r="E50" s="85" t="str">
        <f>IF(Bilan_Activites!P122=0,"",RANK(Bilan_Activites!P122,Bilan_Activites!P$113:P$127,0))</f>
        <v/>
      </c>
      <c r="F50" s="86" t="str">
        <f>IF(Synthese_Cycle3!E50&lt;&gt;"",Bilan_Activites!E122,"")</f>
        <v/>
      </c>
      <c r="G50" s="87" t="str">
        <f>IF(Bilan_Activites!Q122=0,"",RANK(Bilan_Activites!Q122,Bilan_Activites!Q$113:Q$127,0))</f>
        <v/>
      </c>
      <c r="H50" s="86" t="str">
        <f>IF(G50&lt;&gt;"",Bilan_Activites!E122&amp;" : " &amp;Bilan_Activites!Q122&amp;" H.","")</f>
        <v/>
      </c>
      <c r="I50" s="88" t="str">
        <f>IF(G50&lt;&gt;"",Bilan_Activites!Q122,"")</f>
        <v/>
      </c>
    </row>
    <row r="51" spans="4:9" x14ac:dyDescent="0.25">
      <c r="D51" s="133" t="str">
        <f t="shared" si="2"/>
        <v/>
      </c>
      <c r="E51" s="85" t="str">
        <f>IF(Bilan_Activites!P123=0,"",RANK(Bilan_Activites!P123,Bilan_Activites!P$113:P$127,0))</f>
        <v/>
      </c>
      <c r="F51" s="86" t="str">
        <f>IF(Synthese_Cycle3!E51&lt;&gt;"",Bilan_Activites!E123,"")</f>
        <v/>
      </c>
      <c r="G51" s="87" t="str">
        <f>IF(Bilan_Activites!Q123=0,"",RANK(Bilan_Activites!Q123,Bilan_Activites!Q$113:Q$127,0))</f>
        <v/>
      </c>
      <c r="H51" s="86" t="str">
        <f>IF(G51&lt;&gt;"",Bilan_Activites!E123&amp;" : " &amp;Bilan_Activites!Q123&amp;" H.","")</f>
        <v/>
      </c>
      <c r="I51" s="88" t="str">
        <f>IF(G51&lt;&gt;"",Bilan_Activites!Q123,"")</f>
        <v/>
      </c>
    </row>
    <row r="52" spans="4:9" x14ac:dyDescent="0.25">
      <c r="D52" s="133" t="str">
        <f t="shared" si="2"/>
        <v/>
      </c>
      <c r="E52" s="85" t="str">
        <f>IF(Bilan_Activites!P124=0,"",RANK(Bilan_Activites!P124,Bilan_Activites!P$113:P$127,0))</f>
        <v/>
      </c>
      <c r="F52" s="86" t="str">
        <f>IF(Synthese_Cycle3!E52&lt;&gt;"",Bilan_Activites!E124,"")</f>
        <v/>
      </c>
      <c r="G52" s="87" t="str">
        <f>IF(Bilan_Activites!Q124=0,"",RANK(Bilan_Activites!Q124,Bilan_Activites!Q$113:Q$127,0))</f>
        <v/>
      </c>
      <c r="H52" s="86" t="str">
        <f>IF(G52&lt;&gt;"",Bilan_Activites!E124&amp;" : " &amp;Bilan_Activites!Q124&amp;" H.","")</f>
        <v/>
      </c>
      <c r="I52" s="88" t="str">
        <f>IF(G52&lt;&gt;"",Bilan_Activites!Q124,"")</f>
        <v/>
      </c>
    </row>
    <row r="53" spans="4:9" x14ac:dyDescent="0.25">
      <c r="D53" s="133" t="str">
        <f t="shared" si="2"/>
        <v/>
      </c>
      <c r="E53" s="85" t="str">
        <f>IF(Bilan_Activites!P125=0,"",RANK(Bilan_Activites!P125,Bilan_Activites!P$113:P$127,0))</f>
        <v/>
      </c>
      <c r="F53" s="86" t="str">
        <f>IF(Synthese_Cycle3!E53&lt;&gt;"",Bilan_Activites!E125,"")</f>
        <v/>
      </c>
      <c r="G53" s="87" t="str">
        <f>IF(Bilan_Activites!Q125=0,"",RANK(Bilan_Activites!Q125,Bilan_Activites!Q$113:Q$127,0))</f>
        <v/>
      </c>
      <c r="H53" s="86" t="str">
        <f>IF(G53&lt;&gt;"",Bilan_Activites!E125&amp;" : " &amp;Bilan_Activites!Q125&amp;" H.","")</f>
        <v/>
      </c>
      <c r="I53" s="88" t="str">
        <f>IF(G53&lt;&gt;"",Bilan_Activites!Q125,"")</f>
        <v/>
      </c>
    </row>
    <row r="54" spans="4:9" x14ac:dyDescent="0.25">
      <c r="D54" s="133" t="str">
        <f t="shared" si="2"/>
        <v/>
      </c>
      <c r="E54" s="85" t="str">
        <f>IF(Bilan_Activites!P126=0,"",RANK(Bilan_Activites!P126,Bilan_Activites!P$113:P$127,0))</f>
        <v/>
      </c>
      <c r="F54" s="86" t="str">
        <f>IF(Synthese_Cycle3!E54&lt;&gt;"",Bilan_Activites!E126,"")</f>
        <v/>
      </c>
      <c r="G54" s="87" t="str">
        <f>IF(Bilan_Activites!Q126=0,"",RANK(Bilan_Activites!Q126,Bilan_Activites!Q$113:Q$127,0))</f>
        <v/>
      </c>
      <c r="H54" s="86" t="str">
        <f>IF(G54&lt;&gt;"",Bilan_Activites!E126&amp;" : " &amp;Bilan_Activites!Q126&amp;" H.","")</f>
        <v/>
      </c>
      <c r="I54" s="88" t="str">
        <f>IF(G54&lt;&gt;"",Bilan_Activites!Q126,"")</f>
        <v/>
      </c>
    </row>
    <row r="55" spans="4:9" x14ac:dyDescent="0.25">
      <c r="D55" s="133" t="str">
        <f t="shared" si="2"/>
        <v/>
      </c>
      <c r="E55" s="89" t="str">
        <f>IF(Bilan_Activites!P127=0,"",RANK(Bilan_Activites!P127,Bilan_Activites!P$113:P$127,0))</f>
        <v/>
      </c>
      <c r="F55" s="90" t="str">
        <f>IF(Synthese_Cycle3!E55&lt;&gt;"",Bilan_Activites!E127,"")</f>
        <v/>
      </c>
      <c r="G55" s="91" t="str">
        <f>IF(Bilan_Activites!Q127=0,"",RANK(Bilan_Activites!Q127,Bilan_Activites!Q$113:Q$127,0))</f>
        <v/>
      </c>
      <c r="H55" s="90" t="str">
        <f>IF(G55&lt;&gt;"",Bilan_Activites!E127&amp;" : " &amp;Bilan_Activites!Q127&amp;" H.","")</f>
        <v/>
      </c>
      <c r="I55" s="92" t="str">
        <f>IF(G55&lt;&gt;"",Bilan_Activites!Q127,"")</f>
        <v/>
      </c>
    </row>
    <row r="57" spans="4:9" x14ac:dyDescent="0.25">
      <c r="F57" s="93" t="str">
        <f>IF(Donnees!F$2="","",Donnees!F$2)</f>
        <v>Champ_4</v>
      </c>
      <c r="I57" s="131">
        <f>Bilan_Activites!Q129</f>
        <v>0</v>
      </c>
    </row>
    <row r="58" spans="4:9" x14ac:dyDescent="0.25">
      <c r="D58" s="133" t="str">
        <f t="shared" ref="D58:D72" si="3">IF(F58="","",VLOOKUP(F58,plage_cycle3Ch4,12,0))</f>
        <v/>
      </c>
      <c r="E58" s="81" t="str">
        <f>IF(Bilan_Activites!P130=0,"",RANK(Bilan_Activites!P130,Bilan_Activites!P$130:P$144,0))</f>
        <v/>
      </c>
      <c r="F58" s="82" t="str">
        <f>IF(Synthese_Cycle3!E58&lt;&gt;"",Bilan_Activites!E130,"")</f>
        <v/>
      </c>
      <c r="G58" s="83" t="str">
        <f>IF(Bilan_Activites!Q130=0,"",RANK(Bilan_Activites!Q130,Bilan_Activites!Q$130:Q$144,0))</f>
        <v/>
      </c>
      <c r="H58" s="82" t="str">
        <f>IF(G58&lt;&gt;"",Bilan_Activites!E130&amp;" : " &amp;Bilan_Activites!Q130&amp;" H.","")</f>
        <v/>
      </c>
      <c r="I58" s="84" t="str">
        <f>IF(G58&lt;&gt;"",Bilan_Activites!Q130,"")</f>
        <v/>
      </c>
    </row>
    <row r="59" spans="4:9" x14ac:dyDescent="0.25">
      <c r="D59" s="133" t="str">
        <f t="shared" si="3"/>
        <v/>
      </c>
      <c r="E59" s="85" t="str">
        <f>IF(Bilan_Activites!P131=0,"",RANK(Bilan_Activites!P131,Bilan_Activites!P$130:P$144,0))</f>
        <v/>
      </c>
      <c r="F59" s="86" t="str">
        <f>IF(Synthese_Cycle3!E59&lt;&gt;"",Bilan_Activites!E131,"")</f>
        <v/>
      </c>
      <c r="G59" s="87" t="str">
        <f>IF(Bilan_Activites!Q131=0,"",RANK(Bilan_Activites!Q131,Bilan_Activites!Q$130:Q$144,0))</f>
        <v/>
      </c>
      <c r="H59" s="86" t="str">
        <f>IF(G59&lt;&gt;"",Bilan_Activites!E131&amp;" : " &amp;Bilan_Activites!Q131&amp;" H.","")</f>
        <v/>
      </c>
      <c r="I59" s="88" t="str">
        <f>IF(G59&lt;&gt;"",Bilan_Activites!Q131,"")</f>
        <v/>
      </c>
    </row>
    <row r="60" spans="4:9" x14ac:dyDescent="0.25">
      <c r="D60" s="133" t="str">
        <f t="shared" si="3"/>
        <v/>
      </c>
      <c r="E60" s="85" t="str">
        <f>IF(Bilan_Activites!P132=0,"",RANK(Bilan_Activites!P132,Bilan_Activites!P$130:P$144,0))</f>
        <v/>
      </c>
      <c r="F60" s="86" t="str">
        <f>IF(Synthese_Cycle3!E60&lt;&gt;"",Bilan_Activites!E132,"")</f>
        <v/>
      </c>
      <c r="G60" s="87" t="str">
        <f>IF(Bilan_Activites!Q132=0,"",RANK(Bilan_Activites!Q132,Bilan_Activites!Q$130:Q$144,0))</f>
        <v/>
      </c>
      <c r="H60" s="86" t="str">
        <f>IF(G60&lt;&gt;"",Bilan_Activites!E132&amp;" : " &amp;Bilan_Activites!Q132&amp;" H.","")</f>
        <v/>
      </c>
      <c r="I60" s="88" t="str">
        <f>IF(G60&lt;&gt;"",Bilan_Activites!Q132,"")</f>
        <v/>
      </c>
    </row>
    <row r="61" spans="4:9" x14ac:dyDescent="0.25">
      <c r="D61" s="133" t="str">
        <f t="shared" si="3"/>
        <v/>
      </c>
      <c r="E61" s="85" t="str">
        <f>IF(Bilan_Activites!P133=0,"",RANK(Bilan_Activites!P133,Bilan_Activites!P$130:P$144,0))</f>
        <v/>
      </c>
      <c r="F61" s="86" t="str">
        <f>IF(Synthese_Cycle3!E61&lt;&gt;"",Bilan_Activites!E133,"")</f>
        <v/>
      </c>
      <c r="G61" s="87" t="str">
        <f>IF(Bilan_Activites!Q133=0,"",RANK(Bilan_Activites!Q133,Bilan_Activites!Q$130:Q$144,0))</f>
        <v/>
      </c>
      <c r="H61" s="86" t="str">
        <f>IF(G61&lt;&gt;"",Bilan_Activites!E133&amp;" : " &amp;Bilan_Activites!Q133&amp;" H.","")</f>
        <v/>
      </c>
      <c r="I61" s="88" t="str">
        <f>IF(G61&lt;&gt;"",Bilan_Activites!Q133,"")</f>
        <v/>
      </c>
    </row>
    <row r="62" spans="4:9" x14ac:dyDescent="0.25">
      <c r="D62" s="133" t="str">
        <f t="shared" si="3"/>
        <v/>
      </c>
      <c r="E62" s="85" t="str">
        <f>IF(Bilan_Activites!P134=0,"",RANK(Bilan_Activites!P134,Bilan_Activites!P$130:P$144,0))</f>
        <v/>
      </c>
      <c r="F62" s="86" t="str">
        <f>IF(Synthese_Cycle3!E62&lt;&gt;"",Bilan_Activites!E134,"")</f>
        <v/>
      </c>
      <c r="G62" s="87" t="str">
        <f>IF(Bilan_Activites!Q134=0,"",RANK(Bilan_Activites!Q134,Bilan_Activites!Q$130:Q$144,0))</f>
        <v/>
      </c>
      <c r="H62" s="86" t="str">
        <f>IF(G62&lt;&gt;"",Bilan_Activites!E134&amp;" : " &amp;Bilan_Activites!Q134&amp;" H.","")</f>
        <v/>
      </c>
      <c r="I62" s="88" t="str">
        <f>IF(G62&lt;&gt;"",Bilan_Activites!Q134,"")</f>
        <v/>
      </c>
    </row>
    <row r="63" spans="4:9" x14ac:dyDescent="0.25">
      <c r="D63" s="133" t="str">
        <f t="shared" si="3"/>
        <v/>
      </c>
      <c r="E63" s="85" t="str">
        <f>IF(Bilan_Activites!P135=0,"",RANK(Bilan_Activites!P135,Bilan_Activites!P$130:P$144,0))</f>
        <v/>
      </c>
      <c r="F63" s="86" t="str">
        <f>IF(Synthese_Cycle3!E63&lt;&gt;"",Bilan_Activites!E135,"")</f>
        <v/>
      </c>
      <c r="G63" s="87" t="str">
        <f>IF(Bilan_Activites!Q135=0,"",RANK(Bilan_Activites!Q135,Bilan_Activites!Q$130:Q$144,0))</f>
        <v/>
      </c>
      <c r="H63" s="86" t="str">
        <f>IF(G63&lt;&gt;"",Bilan_Activites!E135&amp;" : " &amp;Bilan_Activites!Q135&amp;" H.","")</f>
        <v/>
      </c>
      <c r="I63" s="88" t="str">
        <f>IF(G63&lt;&gt;"",Bilan_Activites!Q135,"")</f>
        <v/>
      </c>
    </row>
    <row r="64" spans="4:9" x14ac:dyDescent="0.25">
      <c r="D64" s="133" t="str">
        <f t="shared" si="3"/>
        <v/>
      </c>
      <c r="E64" s="85" t="str">
        <f>IF(Bilan_Activites!P136=0,"",RANK(Bilan_Activites!P136,Bilan_Activites!P$130:P$144,0))</f>
        <v/>
      </c>
      <c r="F64" s="86" t="str">
        <f>IF(Synthese_Cycle3!E64&lt;&gt;"",Bilan_Activites!E136,"")</f>
        <v/>
      </c>
      <c r="G64" s="87" t="str">
        <f>IF(Bilan_Activites!Q136=0,"",RANK(Bilan_Activites!Q136,Bilan_Activites!Q$130:Q$144,0))</f>
        <v/>
      </c>
      <c r="H64" s="86" t="str">
        <f>IF(G64&lt;&gt;"",Bilan_Activites!E136&amp;" : " &amp;Bilan_Activites!Q136&amp;" H.","")</f>
        <v/>
      </c>
      <c r="I64" s="88" t="str">
        <f>IF(G64&lt;&gt;"",Bilan_Activites!Q136,"")</f>
        <v/>
      </c>
    </row>
    <row r="65" spans="4:9" x14ac:dyDescent="0.25">
      <c r="D65" s="133" t="str">
        <f t="shared" si="3"/>
        <v/>
      </c>
      <c r="E65" s="85" t="str">
        <f>IF(Bilan_Activites!P137=0,"",RANK(Bilan_Activites!P137,Bilan_Activites!P$130:P$144,0))</f>
        <v/>
      </c>
      <c r="F65" s="86" t="str">
        <f>IF(Synthese_Cycle3!E65&lt;&gt;"",Bilan_Activites!E137,"")</f>
        <v/>
      </c>
      <c r="G65" s="87" t="str">
        <f>IF(Bilan_Activites!Q137=0,"",RANK(Bilan_Activites!Q137,Bilan_Activites!Q$130:Q$144,0))</f>
        <v/>
      </c>
      <c r="H65" s="86" t="str">
        <f>IF(G65&lt;&gt;"",Bilan_Activites!E137&amp;" : " &amp;Bilan_Activites!Q137&amp;" H.","")</f>
        <v/>
      </c>
      <c r="I65" s="88" t="str">
        <f>IF(G65&lt;&gt;"",Bilan_Activites!Q137,"")</f>
        <v/>
      </c>
    </row>
    <row r="66" spans="4:9" x14ac:dyDescent="0.25">
      <c r="D66" s="133" t="str">
        <f t="shared" si="3"/>
        <v/>
      </c>
      <c r="E66" s="85" t="str">
        <f>IF(Bilan_Activites!P138=0,"",RANK(Bilan_Activites!P138,Bilan_Activites!P$130:P$144,0))</f>
        <v/>
      </c>
      <c r="F66" s="86" t="str">
        <f>IF(Synthese_Cycle3!E66&lt;&gt;"",Bilan_Activites!E138,"")</f>
        <v/>
      </c>
      <c r="G66" s="87" t="str">
        <f>IF(Bilan_Activites!Q138=0,"",RANK(Bilan_Activites!Q138,Bilan_Activites!Q$130:Q$144,0))</f>
        <v/>
      </c>
      <c r="H66" s="86" t="str">
        <f>IF(G66&lt;&gt;"",Bilan_Activites!E138&amp;" : " &amp;Bilan_Activites!Q138&amp;" H.","")</f>
        <v/>
      </c>
      <c r="I66" s="88" t="str">
        <f>IF(G66&lt;&gt;"",Bilan_Activites!Q138,"")</f>
        <v/>
      </c>
    </row>
    <row r="67" spans="4:9" x14ac:dyDescent="0.25">
      <c r="D67" s="133" t="str">
        <f t="shared" si="3"/>
        <v/>
      </c>
      <c r="E67" s="85" t="str">
        <f>IF(Bilan_Activites!P139=0,"",RANK(Bilan_Activites!P139,Bilan_Activites!P$130:P$144,0))</f>
        <v/>
      </c>
      <c r="F67" s="86" t="str">
        <f>IF(Synthese_Cycle3!E67&lt;&gt;"",Bilan_Activites!E139,"")</f>
        <v/>
      </c>
      <c r="G67" s="87" t="str">
        <f>IF(Bilan_Activites!Q139=0,"",RANK(Bilan_Activites!Q139,Bilan_Activites!Q$130:Q$144,0))</f>
        <v/>
      </c>
      <c r="H67" s="86" t="str">
        <f>IF(G67&lt;&gt;"",Bilan_Activites!E139&amp;" : " &amp;Bilan_Activites!Q139&amp;" H.","")</f>
        <v/>
      </c>
      <c r="I67" s="88" t="str">
        <f>IF(G67&lt;&gt;"",Bilan_Activites!Q139,"")</f>
        <v/>
      </c>
    </row>
    <row r="68" spans="4:9" x14ac:dyDescent="0.25">
      <c r="D68" s="133" t="str">
        <f t="shared" si="3"/>
        <v/>
      </c>
      <c r="E68" s="85" t="str">
        <f>IF(Bilan_Activites!P140=0,"",RANK(Bilan_Activites!P140,Bilan_Activites!P$130:P$144,0))</f>
        <v/>
      </c>
      <c r="F68" s="86" t="str">
        <f>IF(Synthese_Cycle3!E68&lt;&gt;"",Bilan_Activites!E140,"")</f>
        <v/>
      </c>
      <c r="G68" s="87" t="str">
        <f>IF(Bilan_Activites!Q140=0,"",RANK(Bilan_Activites!Q140,Bilan_Activites!Q$130:Q$144,0))</f>
        <v/>
      </c>
      <c r="H68" s="86" t="str">
        <f>IF(G68&lt;&gt;"",Bilan_Activites!E140&amp;" : " &amp;Bilan_Activites!Q140&amp;" H.","")</f>
        <v/>
      </c>
      <c r="I68" s="88" t="str">
        <f>IF(G68&lt;&gt;"",Bilan_Activites!Q140,"")</f>
        <v/>
      </c>
    </row>
    <row r="69" spans="4:9" x14ac:dyDescent="0.25">
      <c r="D69" s="133" t="str">
        <f t="shared" si="3"/>
        <v/>
      </c>
      <c r="E69" s="85" t="str">
        <f>IF(Bilan_Activites!P141=0,"",RANK(Bilan_Activites!P141,Bilan_Activites!P$130:P$144,0))</f>
        <v/>
      </c>
      <c r="F69" s="86" t="str">
        <f>IF(Synthese_Cycle3!E69&lt;&gt;"",Bilan_Activites!E141,"")</f>
        <v/>
      </c>
      <c r="G69" s="87" t="str">
        <f>IF(Bilan_Activites!Q141=0,"",RANK(Bilan_Activites!Q141,Bilan_Activites!Q$130:Q$144,0))</f>
        <v/>
      </c>
      <c r="H69" s="86" t="str">
        <f>IF(G69&lt;&gt;"",Bilan_Activites!E141&amp;" : " &amp;Bilan_Activites!Q141&amp;" H.","")</f>
        <v/>
      </c>
      <c r="I69" s="88" t="str">
        <f>IF(G69&lt;&gt;"",Bilan_Activites!Q141,"")</f>
        <v/>
      </c>
    </row>
    <row r="70" spans="4:9" x14ac:dyDescent="0.25">
      <c r="D70" s="133" t="str">
        <f t="shared" si="3"/>
        <v/>
      </c>
      <c r="E70" s="85" t="str">
        <f>IF(Bilan_Activites!P142=0,"",RANK(Bilan_Activites!P142,Bilan_Activites!P$130:P$144,0))</f>
        <v/>
      </c>
      <c r="F70" s="86" t="str">
        <f>IF(Synthese_Cycle3!E70&lt;&gt;"",Bilan_Activites!E142,"")</f>
        <v/>
      </c>
      <c r="G70" s="87" t="str">
        <f>IF(Bilan_Activites!Q142=0,"",RANK(Bilan_Activites!Q142,Bilan_Activites!Q$130:Q$144,0))</f>
        <v/>
      </c>
      <c r="H70" s="86" t="str">
        <f>IF(G70&lt;&gt;"",Bilan_Activites!E142&amp;" : " &amp;Bilan_Activites!Q142&amp;" H.","")</f>
        <v/>
      </c>
      <c r="I70" s="88" t="str">
        <f>IF(G70&lt;&gt;"",Bilan_Activites!Q142,"")</f>
        <v/>
      </c>
    </row>
    <row r="71" spans="4:9" x14ac:dyDescent="0.25">
      <c r="D71" s="133" t="str">
        <f t="shared" si="3"/>
        <v/>
      </c>
      <c r="E71" s="85" t="str">
        <f>IF(Bilan_Activites!P143=0,"",RANK(Bilan_Activites!P143,Bilan_Activites!P$130:P$144,0))</f>
        <v/>
      </c>
      <c r="F71" s="86" t="str">
        <f>IF(Synthese_Cycle3!E71&lt;&gt;"",Bilan_Activites!E143,"")</f>
        <v/>
      </c>
      <c r="G71" s="87" t="str">
        <f>IF(Bilan_Activites!Q143=0,"",RANK(Bilan_Activites!Q143,Bilan_Activites!Q$130:Q$144,0))</f>
        <v/>
      </c>
      <c r="H71" s="86" t="str">
        <f>IF(G71&lt;&gt;"",Bilan_Activites!E143&amp;" : " &amp;Bilan_Activites!Q143&amp;" H.","")</f>
        <v/>
      </c>
      <c r="I71" s="88" t="str">
        <f>IF(G71&lt;&gt;"",Bilan_Activites!Q143,"")</f>
        <v/>
      </c>
    </row>
    <row r="72" spans="4:9" x14ac:dyDescent="0.25">
      <c r="D72" s="133" t="str">
        <f t="shared" si="3"/>
        <v/>
      </c>
      <c r="E72" s="89" t="str">
        <f>IF(Bilan_Activites!P144=0,"",RANK(Bilan_Activites!P144,Bilan_Activites!P$130:P$144,0))</f>
        <v/>
      </c>
      <c r="F72" s="90" t="str">
        <f>IF(Synthese_Cycle3!E72&lt;&gt;"",Bilan_Activites!E144,"")</f>
        <v/>
      </c>
      <c r="G72" s="91" t="str">
        <f>IF(Bilan_Activites!Q144=0,"",RANK(Bilan_Activites!Q144,Bilan_Activites!Q$130:Q$144,0))</f>
        <v/>
      </c>
      <c r="H72" s="90" t="str">
        <f>IF(G72&lt;&gt;"",Bilan_Activites!E144&amp;" : " &amp;Bilan_Activites!Q144&amp;" H.","")</f>
        <v/>
      </c>
      <c r="I72" s="92" t="str">
        <f>IF(G72&lt;&gt;"",Bilan_Activites!Q144,"")</f>
        <v/>
      </c>
    </row>
  </sheetData>
  <sheetProtection algorithmName="SHA-512" hashValue="SbbJKuffpR9SCIsjA32Q4Y8rmfaBhWOcpRkciRXuV6JwqzLXjhvrH8MMVX+KBtMLqd0GJfZDqpgqynOvA/Z3uQ==" saltValue="CcwP8yLidPewcodjDyohcg==" spinCount="100000" sheet="1" objects="1" scenarios="1" selectLockedCells="1"/>
  <mergeCells count="1">
    <mergeCell ref="E4:I4"/>
  </mergeCells>
  <conditionalFormatting sqref="I6">
    <cfRule type="expression" dxfId="91" priority="135">
      <formula>H6=3</formula>
    </cfRule>
    <cfRule type="expression" dxfId="90" priority="136">
      <formula>H6=2</formula>
    </cfRule>
    <cfRule type="expression" dxfId="89" priority="137">
      <formula>H6=1</formula>
    </cfRule>
  </conditionalFormatting>
  <conditionalFormatting sqref="I23">
    <cfRule type="expression" dxfId="88" priority="132">
      <formula>H23=3</formula>
    </cfRule>
    <cfRule type="expression" dxfId="87" priority="133">
      <formula>H23=2</formula>
    </cfRule>
    <cfRule type="expression" dxfId="86" priority="134">
      <formula>H23=1</formula>
    </cfRule>
  </conditionalFormatting>
  <conditionalFormatting sqref="I40">
    <cfRule type="expression" dxfId="85" priority="129">
      <formula>H40=3</formula>
    </cfRule>
    <cfRule type="expression" dxfId="84" priority="130">
      <formula>H40=2</formula>
    </cfRule>
    <cfRule type="expression" dxfId="83" priority="131">
      <formula>H40=1</formula>
    </cfRule>
  </conditionalFormatting>
  <conditionalFormatting sqref="I57">
    <cfRule type="expression" dxfId="82" priority="126">
      <formula>H57=3</formula>
    </cfRule>
    <cfRule type="expression" dxfId="81" priority="127">
      <formula>H57=2</formula>
    </cfRule>
    <cfRule type="expression" dxfId="80" priority="128">
      <formula>H57=1</formula>
    </cfRule>
  </conditionalFormatting>
  <conditionalFormatting sqref="E41:E55">
    <cfRule type="cellIs" dxfId="79" priority="98" operator="equal">
      <formula>3</formula>
    </cfRule>
    <cfRule type="cellIs" dxfId="78" priority="99" operator="equal">
      <formula>2</formula>
    </cfRule>
    <cfRule type="cellIs" dxfId="77" priority="100" operator="equal">
      <formula>1</formula>
    </cfRule>
  </conditionalFormatting>
  <conditionalFormatting sqref="E41:E55">
    <cfRule type="cellIs" dxfId="76" priority="97" operator="greaterThan">
      <formula>3</formula>
    </cfRule>
  </conditionalFormatting>
  <conditionalFormatting sqref="H41:H55">
    <cfRule type="cellIs" dxfId="75" priority="94" operator="equal">
      <formula>3</formula>
    </cfRule>
    <cfRule type="cellIs" dxfId="74" priority="95" operator="equal">
      <formula>2</formula>
    </cfRule>
    <cfRule type="cellIs" dxfId="73" priority="96" operator="equal">
      <formula>1</formula>
    </cfRule>
  </conditionalFormatting>
  <conditionalFormatting sqref="G41:G55">
    <cfRule type="cellIs" dxfId="72" priority="91" operator="equal">
      <formula>3</formula>
    </cfRule>
    <cfRule type="cellIs" dxfId="71" priority="92" operator="equal">
      <formula>2</formula>
    </cfRule>
    <cfRule type="cellIs" dxfId="70" priority="93" operator="equal">
      <formula>1</formula>
    </cfRule>
  </conditionalFormatting>
  <conditionalFormatting sqref="I41:I55">
    <cfRule type="cellIs" dxfId="69" priority="88" operator="equal">
      <formula>3</formula>
    </cfRule>
    <cfRule type="cellIs" dxfId="68" priority="89" operator="equal">
      <formula>2</formula>
    </cfRule>
    <cfRule type="cellIs" dxfId="67" priority="90" operator="equal">
      <formula>1</formula>
    </cfRule>
  </conditionalFormatting>
  <conditionalFormatting sqref="F41:F55">
    <cfRule type="cellIs" dxfId="66" priority="85" operator="equal">
      <formula>3</formula>
    </cfRule>
    <cfRule type="cellIs" dxfId="65" priority="86" operator="equal">
      <formula>2</formula>
    </cfRule>
    <cfRule type="cellIs" dxfId="64" priority="87" operator="equal">
      <formula>1</formula>
    </cfRule>
  </conditionalFormatting>
  <conditionalFormatting sqref="F41:F55">
    <cfRule type="cellIs" dxfId="63" priority="84" operator="greaterThan">
      <formula>3</formula>
    </cfRule>
  </conditionalFormatting>
  <conditionalFormatting sqref="G41:G55">
    <cfRule type="cellIs" dxfId="62" priority="83" operator="greaterThan">
      <formula>3</formula>
    </cfRule>
  </conditionalFormatting>
  <conditionalFormatting sqref="I41:I55">
    <cfRule type="cellIs" dxfId="61" priority="82" operator="greaterThan">
      <formula>3</formula>
    </cfRule>
  </conditionalFormatting>
  <conditionalFormatting sqref="H41:H55">
    <cfRule type="cellIs" dxfId="60" priority="81" operator="greaterThan">
      <formula>3</formula>
    </cfRule>
  </conditionalFormatting>
  <conditionalFormatting sqref="E58:E72">
    <cfRule type="cellIs" dxfId="59" priority="78" operator="equal">
      <formula>3</formula>
    </cfRule>
    <cfRule type="cellIs" dxfId="58" priority="79" operator="equal">
      <formula>2</formula>
    </cfRule>
    <cfRule type="cellIs" dxfId="57" priority="80" operator="equal">
      <formula>1</formula>
    </cfRule>
  </conditionalFormatting>
  <conditionalFormatting sqref="E58:E72">
    <cfRule type="cellIs" dxfId="56" priority="77" operator="greaterThan">
      <formula>3</formula>
    </cfRule>
  </conditionalFormatting>
  <conditionalFormatting sqref="H58:H72">
    <cfRule type="cellIs" dxfId="55" priority="74" operator="equal">
      <formula>3</formula>
    </cfRule>
    <cfRule type="cellIs" dxfId="54" priority="75" operator="equal">
      <formula>2</formula>
    </cfRule>
    <cfRule type="cellIs" dxfId="53" priority="76" operator="equal">
      <formula>1</formula>
    </cfRule>
  </conditionalFormatting>
  <conditionalFormatting sqref="G58:G72">
    <cfRule type="cellIs" dxfId="52" priority="71" operator="equal">
      <formula>3</formula>
    </cfRule>
    <cfRule type="cellIs" dxfId="51" priority="72" operator="equal">
      <formula>2</formula>
    </cfRule>
    <cfRule type="cellIs" dxfId="50" priority="73" operator="equal">
      <formula>1</formula>
    </cfRule>
  </conditionalFormatting>
  <conditionalFormatting sqref="I58:I72">
    <cfRule type="cellIs" dxfId="49" priority="68" operator="equal">
      <formula>3</formula>
    </cfRule>
    <cfRule type="cellIs" dxfId="48" priority="69" operator="equal">
      <formula>2</formula>
    </cfRule>
    <cfRule type="cellIs" dxfId="47" priority="70" operator="equal">
      <formula>1</formula>
    </cfRule>
  </conditionalFormatting>
  <conditionalFormatting sqref="F58:F72">
    <cfRule type="cellIs" dxfId="46" priority="65" operator="equal">
      <formula>3</formula>
    </cfRule>
    <cfRule type="cellIs" dxfId="45" priority="66" operator="equal">
      <formula>2</formula>
    </cfRule>
    <cfRule type="cellIs" dxfId="44" priority="67" operator="equal">
      <formula>1</formula>
    </cfRule>
  </conditionalFormatting>
  <conditionalFormatting sqref="F58:F72">
    <cfRule type="cellIs" dxfId="43" priority="64" operator="greaterThan">
      <formula>3</formula>
    </cfRule>
  </conditionalFormatting>
  <conditionalFormatting sqref="G58:G72">
    <cfRule type="cellIs" dxfId="42" priority="63" operator="greaterThan">
      <formula>3</formula>
    </cfRule>
  </conditionalFormatting>
  <conditionalFormatting sqref="I58:I72">
    <cfRule type="cellIs" dxfId="41" priority="62" operator="greaterThan">
      <formula>3</formula>
    </cfRule>
  </conditionalFormatting>
  <conditionalFormatting sqref="H58:H72">
    <cfRule type="cellIs" dxfId="40" priority="61" operator="greaterThan">
      <formula>3</formula>
    </cfRule>
  </conditionalFormatting>
  <conditionalFormatting sqref="E24:E38">
    <cfRule type="cellIs" dxfId="39" priority="38" operator="equal">
      <formula>3</formula>
    </cfRule>
    <cfRule type="cellIs" dxfId="38" priority="39" operator="equal">
      <formula>2</formula>
    </cfRule>
    <cfRule type="cellIs" dxfId="37" priority="40" operator="equal">
      <formula>1</formula>
    </cfRule>
  </conditionalFormatting>
  <conditionalFormatting sqref="E24:E38">
    <cfRule type="cellIs" dxfId="36" priority="37" operator="greaterThan">
      <formula>3</formula>
    </cfRule>
  </conditionalFormatting>
  <conditionalFormatting sqref="H24:H38">
    <cfRule type="cellIs" dxfId="35" priority="34" operator="equal">
      <formula>3</formula>
    </cfRule>
    <cfRule type="cellIs" dxfId="34" priority="35" operator="equal">
      <formula>2</formula>
    </cfRule>
    <cfRule type="cellIs" dxfId="33" priority="36" operator="equal">
      <formula>1</formula>
    </cfRule>
  </conditionalFormatting>
  <conditionalFormatting sqref="G24:G38">
    <cfRule type="cellIs" dxfId="32" priority="31" operator="equal">
      <formula>3</formula>
    </cfRule>
    <cfRule type="cellIs" dxfId="31" priority="32" operator="equal">
      <formula>2</formula>
    </cfRule>
    <cfRule type="cellIs" dxfId="30" priority="33" operator="equal">
      <formula>1</formula>
    </cfRule>
  </conditionalFormatting>
  <conditionalFormatting sqref="I24:I38">
    <cfRule type="cellIs" dxfId="29" priority="28" operator="equal">
      <formula>3</formula>
    </cfRule>
    <cfRule type="cellIs" dxfId="28" priority="29" operator="equal">
      <formula>2</formula>
    </cfRule>
    <cfRule type="cellIs" dxfId="27" priority="30" operator="equal">
      <formula>1</formula>
    </cfRule>
  </conditionalFormatting>
  <conditionalFormatting sqref="F24:F38">
    <cfRule type="cellIs" dxfId="26" priority="25" operator="equal">
      <formula>3</formula>
    </cfRule>
    <cfRule type="cellIs" dxfId="25" priority="26" operator="equal">
      <formula>2</formula>
    </cfRule>
    <cfRule type="cellIs" dxfId="24" priority="27" operator="equal">
      <formula>1</formula>
    </cfRule>
  </conditionalFormatting>
  <conditionalFormatting sqref="F24:F38">
    <cfRule type="cellIs" dxfId="23" priority="24" operator="greaterThan">
      <formula>3</formula>
    </cfRule>
  </conditionalFormatting>
  <conditionalFormatting sqref="G24:G38">
    <cfRule type="cellIs" dxfId="22" priority="23" operator="greaterThan">
      <formula>3</formula>
    </cfRule>
  </conditionalFormatting>
  <conditionalFormatting sqref="I24:I38">
    <cfRule type="cellIs" dxfId="21" priority="22" operator="greaterThan">
      <formula>3</formula>
    </cfRule>
  </conditionalFormatting>
  <conditionalFormatting sqref="H24:H38">
    <cfRule type="cellIs" dxfId="20" priority="21" operator="greaterThan">
      <formula>3</formula>
    </cfRule>
  </conditionalFormatting>
  <conditionalFormatting sqref="E7:E21">
    <cfRule type="cellIs" dxfId="19" priority="18" operator="equal">
      <formula>3</formula>
    </cfRule>
    <cfRule type="cellIs" dxfId="18" priority="19" operator="equal">
      <formula>2</formula>
    </cfRule>
    <cfRule type="cellIs" dxfId="17" priority="20" operator="equal">
      <formula>1</formula>
    </cfRule>
  </conditionalFormatting>
  <conditionalFormatting sqref="E7:E21">
    <cfRule type="cellIs" dxfId="16" priority="17" operator="greaterThan">
      <formula>3</formula>
    </cfRule>
  </conditionalFormatting>
  <conditionalFormatting sqref="H7:H21">
    <cfRule type="cellIs" dxfId="15" priority="14" operator="equal">
      <formula>3</formula>
    </cfRule>
    <cfRule type="cellIs" dxfId="14" priority="15" operator="equal">
      <formula>2</formula>
    </cfRule>
    <cfRule type="cellIs" dxfId="13" priority="16" operator="equal">
      <formula>1</formula>
    </cfRule>
  </conditionalFormatting>
  <conditionalFormatting sqref="G7:G21">
    <cfRule type="cellIs" dxfId="12" priority="11" operator="equal">
      <formula>3</formula>
    </cfRule>
    <cfRule type="cellIs" dxfId="11" priority="12" operator="equal">
      <formula>2</formula>
    </cfRule>
    <cfRule type="cellIs" dxfId="10" priority="13" operator="equal">
      <formula>1</formula>
    </cfRule>
  </conditionalFormatting>
  <conditionalFormatting sqref="I7:I21">
    <cfRule type="cellIs" dxfId="9" priority="8" operator="equal">
      <formula>3</formula>
    </cfRule>
    <cfRule type="cellIs" dxfId="8" priority="9" operator="equal">
      <formula>2</formula>
    </cfRule>
    <cfRule type="cellIs" dxfId="7" priority="10" operator="equal">
      <formula>1</formula>
    </cfRule>
  </conditionalFormatting>
  <conditionalFormatting sqref="F7:F21">
    <cfRule type="cellIs" dxfId="6" priority="5" operator="equal">
      <formula>3</formula>
    </cfRule>
    <cfRule type="cellIs" dxfId="5" priority="6" operator="equal">
      <formula>2</formula>
    </cfRule>
    <cfRule type="cellIs" dxfId="4" priority="7" operator="equal">
      <formula>1</formula>
    </cfRule>
  </conditionalFormatting>
  <conditionalFormatting sqref="F7:F21">
    <cfRule type="cellIs" dxfId="3" priority="4" operator="greaterThan">
      <formula>3</formula>
    </cfRule>
  </conditionalFormatting>
  <conditionalFormatting sqref="G7:G21">
    <cfRule type="cellIs" dxfId="2" priority="3" operator="greaterThan">
      <formula>3</formula>
    </cfRule>
  </conditionalFormatting>
  <conditionalFormatting sqref="I7:I21">
    <cfRule type="cellIs" dxfId="1" priority="2" operator="greaterThan">
      <formula>3</formula>
    </cfRule>
  </conditionalFormatting>
  <conditionalFormatting sqref="H7:H21">
    <cfRule type="cellIs" dxfId="0" priority="1" operator="greaterThan">
      <formula>3</formula>
    </cfRule>
  </conditionalFormatting>
  <printOptions horizontalCentered="1"/>
  <pageMargins left="0.51181102362204722" right="0.51181102362204722" top="0.35433070866141736" bottom="0.35433070866141736" header="0.31496062992125984" footer="0.31496062992125984"/>
  <pageSetup paperSize="9" scale="70" orientation="portrait" blackAndWhite="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rgb="FF969696"/>
    <pageSetUpPr fitToPage="1"/>
  </sheetPr>
  <dimension ref="D1:U144"/>
  <sheetViews>
    <sheetView showGridLines="0" topLeftCell="B44" zoomScale="80" zoomScaleNormal="80" workbookViewId="0">
      <selection activeCell="J149" sqref="J149"/>
    </sheetView>
  </sheetViews>
  <sheetFormatPr baseColWidth="10" defaultRowHeight="15.75" x14ac:dyDescent="0.25"/>
  <cols>
    <col min="1" max="1" width="0" style="26" hidden="1" customWidth="1"/>
    <col min="2" max="3" width="1.625" style="26" customWidth="1"/>
    <col min="4" max="4" width="3.625" style="27" customWidth="1"/>
    <col min="5" max="5" width="30.625" style="26" customWidth="1"/>
    <col min="6" max="17" width="9.625" style="26" customWidth="1"/>
    <col min="18" max="18" width="1.625" style="26" customWidth="1"/>
    <col min="19" max="16384" width="11" style="26"/>
  </cols>
  <sheetData>
    <row r="1" spans="4:21" hidden="1" x14ac:dyDescent="0.25"/>
    <row r="5" spans="4:21" x14ac:dyDescent="0.25">
      <c r="D5" s="233" t="s">
        <v>90</v>
      </c>
      <c r="E5" s="234"/>
      <c r="F5" s="231" t="s">
        <v>78</v>
      </c>
      <c r="G5" s="231"/>
      <c r="H5" s="231" t="s">
        <v>83</v>
      </c>
      <c r="I5" s="231"/>
      <c r="J5" s="231" t="s">
        <v>82</v>
      </c>
      <c r="K5" s="231"/>
      <c r="L5" s="231" t="s">
        <v>81</v>
      </c>
      <c r="M5" s="231"/>
      <c r="N5" s="231" t="s">
        <v>80</v>
      </c>
      <c r="O5" s="231"/>
      <c r="P5" s="231" t="s">
        <v>84</v>
      </c>
      <c r="Q5" s="232"/>
    </row>
    <row r="6" spans="4:21" ht="31.5" x14ac:dyDescent="0.25">
      <c r="D6" s="235"/>
      <c r="E6" s="236"/>
      <c r="F6" s="60" t="s">
        <v>77</v>
      </c>
      <c r="G6" s="61" t="s">
        <v>79</v>
      </c>
      <c r="H6" s="60" t="s">
        <v>77</v>
      </c>
      <c r="I6" s="61" t="s">
        <v>79</v>
      </c>
      <c r="J6" s="60" t="s">
        <v>77</v>
      </c>
      <c r="K6" s="61" t="s">
        <v>79</v>
      </c>
      <c r="L6" s="60" t="s">
        <v>77</v>
      </c>
      <c r="M6" s="61" t="s">
        <v>79</v>
      </c>
      <c r="N6" s="60" t="s">
        <v>77</v>
      </c>
      <c r="O6" s="61" t="s">
        <v>79</v>
      </c>
      <c r="P6" s="60" t="s">
        <v>77</v>
      </c>
      <c r="Q6" s="62" t="s">
        <v>79</v>
      </c>
    </row>
    <row r="7" spans="4:21" ht="15.75" customHeight="1" x14ac:dyDescent="0.25">
      <c r="D7" s="63"/>
      <c r="E7" s="64" t="str">
        <f>IF(Donnees!C2="","",Donnees!C2)</f>
        <v>Champ_1</v>
      </c>
      <c r="F7" s="65">
        <f>COUNTIF((Cycle_2!D$8:D$55),E7)</f>
        <v>0</v>
      </c>
      <c r="G7" s="65">
        <f>SUMIFS(Cycle_2!F$8:F$55,Cycle_2!D$8:D$55,E7)</f>
        <v>0</v>
      </c>
      <c r="H7" s="65">
        <f>COUNTIF((Cycle_2!G$8:G$55),Bilan_Activites!E7)</f>
        <v>0</v>
      </c>
      <c r="I7" s="65">
        <f>SUMIFS(Cycle_2!I$8:I$55,Cycle_2!G$8:G$55,Bilan_Activites!E7)</f>
        <v>0</v>
      </c>
      <c r="J7" s="65">
        <f>COUNTIF((Cycle_2!J$8:J$55),Bilan_Activites!E7)</f>
        <v>0</v>
      </c>
      <c r="K7" s="65">
        <f>SUMIFS(Cycle_2!L$8:L$55,Cycle_2!J$8:J$55,Bilan_Activites!E7)</f>
        <v>0</v>
      </c>
      <c r="L7" s="65">
        <f>COUNTIF((Cycle_2!M$8:M$55),Bilan_Activites!E7)</f>
        <v>0</v>
      </c>
      <c r="M7" s="65">
        <f>SUMIFS(Cycle_2!O$8:O$55,Cycle_2!M$8:M$55,Bilan_Activites!E7)</f>
        <v>0</v>
      </c>
      <c r="N7" s="65">
        <f>COUNTIF((Cycle_2!P$8:P$55),Bilan_Activites!E7)</f>
        <v>0</v>
      </c>
      <c r="O7" s="65">
        <f>SUMIFS(Cycle_2!R$8:R$55,Cycle_2!P$8:P$55,Bilan_Activites!E7)</f>
        <v>0</v>
      </c>
      <c r="P7" s="65">
        <f t="shared" ref="P7:P22" si="0">F7+H7+J7+L7+N7</f>
        <v>0</v>
      </c>
      <c r="Q7" s="66">
        <f>G7+I7+K7+M7+O7</f>
        <v>0</v>
      </c>
      <c r="T7" s="49" t="s">
        <v>23</v>
      </c>
      <c r="U7" s="49" t="s">
        <v>31</v>
      </c>
    </row>
    <row r="8" spans="4:21" x14ac:dyDescent="0.25">
      <c r="D8" s="63">
        <v>1</v>
      </c>
      <c r="E8" s="67" t="str">
        <f>IF(Donnees!C4="","",Donnees!C4)</f>
        <v>Courir longtemps</v>
      </c>
      <c r="F8" s="68">
        <f>COUNTIF((Cycle_2!E$8:E$55),E8)</f>
        <v>0</v>
      </c>
      <c r="G8" s="68">
        <f>SUMIFS(Cycle_2!F$8:F$55,Cycle_2!E$8:E$55,E8)</f>
        <v>0</v>
      </c>
      <c r="H8" s="68">
        <f>COUNTIF((Cycle_2!H$8:H$55),Bilan_Activites!E8)</f>
        <v>0</v>
      </c>
      <c r="I8" s="68">
        <f>SUMIFS(Cycle_2!I$8:I$55,Cycle_2!H$8:H$55,Bilan_Activites!E8)</f>
        <v>0</v>
      </c>
      <c r="J8" s="68">
        <f>COUNTIF((Cycle_2!K$8:K$55),Bilan_Activites!E8)</f>
        <v>0</v>
      </c>
      <c r="K8" s="68">
        <f>SUMIFS(Cycle_2!L$8:L$55,Cycle_2!K$8:K$55,Bilan_Activites!E8)</f>
        <v>0</v>
      </c>
      <c r="L8" s="69">
        <f>COUNTIF((Cycle_2!N$8:N$55),Bilan_Activites!E8)</f>
        <v>0</v>
      </c>
      <c r="M8" s="69">
        <f>SUMIFS(Cycle_2!O$8:O$55,Cycle_2!N$8:N$55,Bilan_Activites!E8)</f>
        <v>0</v>
      </c>
      <c r="N8" s="69">
        <f>COUNTIF((Cycle_2!Q$8:Q$55),Bilan_Activites!E8)</f>
        <v>0</v>
      </c>
      <c r="O8" s="69">
        <f>SUMIFS(Cycle_2!R$8:R$55,Cycle_2!Q$8:Q$55,Bilan_Activites!E8)</f>
        <v>0</v>
      </c>
      <c r="P8" s="69">
        <f t="shared" si="0"/>
        <v>0</v>
      </c>
      <c r="Q8" s="70">
        <f>G8+I8+K8+M8+O8</f>
        <v>0</v>
      </c>
      <c r="S8" s="50" t="s">
        <v>97</v>
      </c>
      <c r="T8" s="54">
        <f>SUM(Accueil!M13:O13)</f>
        <v>0</v>
      </c>
      <c r="U8" s="54">
        <f>SUM(Accueil!M20:O20)</f>
        <v>0</v>
      </c>
    </row>
    <row r="9" spans="4:21" x14ac:dyDescent="0.25">
      <c r="D9" s="63">
        <v>2</v>
      </c>
      <c r="E9" s="67" t="str">
        <f>IF(Donnees!C5="","",Donnees!C5)</f>
        <v>Sauter loin</v>
      </c>
      <c r="F9" s="68">
        <f>COUNTIF((Cycle_2!E$8:E$55),E9)</f>
        <v>0</v>
      </c>
      <c r="G9" s="68">
        <f>SUMIFS(Cycle_2!F$8:F$55,Cycle_2!E$8:E$55,E9)</f>
        <v>0</v>
      </c>
      <c r="H9" s="68">
        <f>COUNTIF((Cycle_2!H$8:H$55),Bilan_Activites!E9)</f>
        <v>0</v>
      </c>
      <c r="I9" s="68">
        <f>SUMIFS(Cycle_2!I$8:I$55,Cycle_2!H$8:H$55,Bilan_Activites!E9)</f>
        <v>0</v>
      </c>
      <c r="J9" s="68">
        <f>COUNTIF((Cycle_2!K$8:K$55),Bilan_Activites!E9)</f>
        <v>0</v>
      </c>
      <c r="K9" s="68">
        <f>SUMIFS(Cycle_2!L$8:L$55,Cycle_2!K$8:K$55,Bilan_Activites!E9)</f>
        <v>0</v>
      </c>
      <c r="L9" s="69">
        <f>COUNTIF((Cycle_2!N$8:N$55),Bilan_Activites!E9)</f>
        <v>0</v>
      </c>
      <c r="M9" s="69">
        <f>SUMIFS(Cycle_2!O$8:O$55,Cycle_2!N$8:N$55,Bilan_Activites!E9)</f>
        <v>0</v>
      </c>
      <c r="N9" s="69">
        <f>COUNTIF((Cycle_2!Q$8:Q$55),Bilan_Activites!E9)</f>
        <v>0</v>
      </c>
      <c r="O9" s="69">
        <f>SUMIFS(Cycle_2!R$8:R$55,Cycle_2!Q$8:Q$55,Bilan_Activites!E9)</f>
        <v>0</v>
      </c>
      <c r="P9" s="69">
        <f t="shared" si="0"/>
        <v>0</v>
      </c>
      <c r="Q9" s="70">
        <f t="shared" ref="Q9:Q22" si="1">G9+I9+K9+M9+O9</f>
        <v>0</v>
      </c>
      <c r="S9" s="51" t="s">
        <v>98</v>
      </c>
      <c r="T9" s="55">
        <f>SUM(Accueil!M14:O14)</f>
        <v>0</v>
      </c>
      <c r="U9" s="55">
        <f>SUM(Accueil!M21:O21)</f>
        <v>0</v>
      </c>
    </row>
    <row r="10" spans="4:21" x14ac:dyDescent="0.25">
      <c r="D10" s="63">
        <v>3</v>
      </c>
      <c r="E10" s="67" t="str">
        <f>IF(Donnees!C6="","",Donnees!C6)</f>
        <v xml:space="preserve">Sauter haut </v>
      </c>
      <c r="F10" s="68">
        <f>COUNTIF((Cycle_2!E$8:E$55),E10)</f>
        <v>0</v>
      </c>
      <c r="G10" s="68">
        <f>SUMIFS(Cycle_2!F$8:F$55,Cycle_2!E$8:E$55,E10)</f>
        <v>0</v>
      </c>
      <c r="H10" s="68">
        <f>COUNTIF((Cycle_2!H$8:H$55),Bilan_Activites!E10)</f>
        <v>0</v>
      </c>
      <c r="I10" s="68">
        <f>SUMIFS(Cycle_2!I$8:I$55,Cycle_2!H$8:H$55,Bilan_Activites!E10)</f>
        <v>0</v>
      </c>
      <c r="J10" s="68">
        <f>COUNTIF((Cycle_2!K$8:K$55),Bilan_Activites!E10)</f>
        <v>0</v>
      </c>
      <c r="K10" s="68">
        <f>SUMIFS(Cycle_2!L$8:L$55,Cycle_2!K$8:K$55,Bilan_Activites!E10)</f>
        <v>0</v>
      </c>
      <c r="L10" s="69">
        <f>COUNTIF((Cycle_2!N$8:N$55),Bilan_Activites!E10)</f>
        <v>0</v>
      </c>
      <c r="M10" s="69">
        <f>SUMIFS(Cycle_2!O$8:O$55,Cycle_2!N$8:N$55,Bilan_Activites!E10)</f>
        <v>0</v>
      </c>
      <c r="N10" s="69">
        <f>COUNTIF((Cycle_2!Q$8:Q$55),Bilan_Activites!E10)</f>
        <v>0</v>
      </c>
      <c r="O10" s="69">
        <f>SUMIFS(Cycle_2!R$8:R$55,Cycle_2!Q$8:Q$55,Bilan_Activites!E10)</f>
        <v>0</v>
      </c>
      <c r="P10" s="69">
        <f t="shared" si="0"/>
        <v>0</v>
      </c>
      <c r="Q10" s="70">
        <f t="shared" si="1"/>
        <v>0</v>
      </c>
      <c r="S10" s="52" t="s">
        <v>99</v>
      </c>
      <c r="T10" s="56">
        <f>SUM(Accueil!M15:O15)</f>
        <v>0</v>
      </c>
      <c r="U10" s="56">
        <f>SUM(Accueil!M22:O22)</f>
        <v>0</v>
      </c>
    </row>
    <row r="11" spans="4:21" x14ac:dyDescent="0.25">
      <c r="D11" s="63">
        <v>4</v>
      </c>
      <c r="E11" s="67" t="str">
        <f>IF(Donnees!C7="","",Donnees!C7)</f>
        <v xml:space="preserve">Lancer loin </v>
      </c>
      <c r="F11" s="68">
        <f>COUNTIF((Cycle_2!E$8:E$55),E11)</f>
        <v>0</v>
      </c>
      <c r="G11" s="68">
        <f>SUMIFS(Cycle_2!F$8:F$55,Cycle_2!E$8:E$55,E11)</f>
        <v>0</v>
      </c>
      <c r="H11" s="68">
        <f>COUNTIF((Cycle_2!H$8:H$55),Bilan_Activites!E11)</f>
        <v>0</v>
      </c>
      <c r="I11" s="68">
        <f>SUMIFS(Cycle_2!I$8:I$55,Cycle_2!H$8:H$55,Bilan_Activites!E11)</f>
        <v>0</v>
      </c>
      <c r="J11" s="68">
        <f>COUNTIF((Cycle_2!K$8:K$55),Bilan_Activites!E11)</f>
        <v>0</v>
      </c>
      <c r="K11" s="68">
        <f>SUMIFS(Cycle_2!L$8:L$55,Cycle_2!K$8:K$55,Bilan_Activites!E11)</f>
        <v>0</v>
      </c>
      <c r="L11" s="69">
        <f>COUNTIF((Cycle_2!N$8:N$55),Bilan_Activites!E11)</f>
        <v>0</v>
      </c>
      <c r="M11" s="69">
        <f>SUMIFS(Cycle_2!O$8:O$55,Cycle_2!N$8:N$55,Bilan_Activites!E11)</f>
        <v>0</v>
      </c>
      <c r="N11" s="69">
        <f>COUNTIF((Cycle_2!Q$8:Q$55),Bilan_Activites!E11)</f>
        <v>0</v>
      </c>
      <c r="O11" s="69">
        <f>SUMIFS(Cycle_2!R$8:R$55,Cycle_2!Q$8:Q$55,Bilan_Activites!E11)</f>
        <v>0</v>
      </c>
      <c r="P11" s="69">
        <f t="shared" si="0"/>
        <v>0</v>
      </c>
      <c r="Q11" s="70">
        <f t="shared" si="1"/>
        <v>0</v>
      </c>
      <c r="S11" s="53" t="s">
        <v>100</v>
      </c>
      <c r="T11" s="57">
        <f>SUM(Accueil!M16:O16)</f>
        <v>0</v>
      </c>
      <c r="U11" s="57">
        <f>SUM(Accueil!M23:O23)</f>
        <v>0</v>
      </c>
    </row>
    <row r="12" spans="4:21" x14ac:dyDescent="0.25">
      <c r="D12" s="63">
        <v>5</v>
      </c>
      <c r="E12" s="67" t="str">
        <f>IF(Donnees!C8="","",Donnees!C8)</f>
        <v xml:space="preserve">Lancer précis </v>
      </c>
      <c r="F12" s="68">
        <f>COUNTIF((Cycle_2!E$8:E$55),E12)</f>
        <v>0</v>
      </c>
      <c r="G12" s="68">
        <f>SUMIFS(Cycle_2!F$8:F$55,Cycle_2!E$8:E$55,E12)</f>
        <v>0</v>
      </c>
      <c r="H12" s="68">
        <f>COUNTIF((Cycle_2!H$8:H$55),Bilan_Activites!E12)</f>
        <v>0</v>
      </c>
      <c r="I12" s="68">
        <f>SUMIFS(Cycle_2!I$8:I$55,Cycle_2!H$8:H$55,Bilan_Activites!E12)</f>
        <v>0</v>
      </c>
      <c r="J12" s="68">
        <f>COUNTIF((Cycle_2!K$8:K$55),Bilan_Activites!E12)</f>
        <v>0</v>
      </c>
      <c r="K12" s="68">
        <f>SUMIFS(Cycle_2!L$8:L$55,Cycle_2!K$8:K$55,Bilan_Activites!E12)</f>
        <v>0</v>
      </c>
      <c r="L12" s="69">
        <f>COUNTIF((Cycle_2!N$8:N$55),Bilan_Activites!E12)</f>
        <v>0</v>
      </c>
      <c r="M12" s="69">
        <f>SUMIFS(Cycle_2!O$8:O$55,Cycle_2!N$8:N$55,Bilan_Activites!E12)</f>
        <v>0</v>
      </c>
      <c r="N12" s="69">
        <f>COUNTIF((Cycle_2!Q$8:Q$55),Bilan_Activites!E12)</f>
        <v>0</v>
      </c>
      <c r="O12" s="69">
        <f>SUMIFS(Cycle_2!R$8:R$55,Cycle_2!Q$8:Q$55,Bilan_Activites!E12)</f>
        <v>0</v>
      </c>
      <c r="P12" s="69">
        <f t="shared" si="0"/>
        <v>0</v>
      </c>
      <c r="Q12" s="70">
        <f t="shared" si="1"/>
        <v>0</v>
      </c>
    </row>
    <row r="13" spans="4:21" x14ac:dyDescent="0.25">
      <c r="D13" s="63">
        <v>6</v>
      </c>
      <c r="E13" s="67" t="str">
        <f>IF(Donnees!C9="","",Donnees!C9)</f>
        <v>Multiactivités</v>
      </c>
      <c r="F13" s="68">
        <f>COUNTIF((Cycle_2!E$8:E$55),E13)</f>
        <v>0</v>
      </c>
      <c r="G13" s="68">
        <f>SUMIFS(Cycle_2!F$8:F$55,Cycle_2!E$8:E$55,E13)</f>
        <v>0</v>
      </c>
      <c r="H13" s="68">
        <f>COUNTIF((Cycle_2!H$8:H$55),Bilan_Activites!E13)</f>
        <v>0</v>
      </c>
      <c r="I13" s="68">
        <f>SUMIFS(Cycle_2!I$8:I$55,Cycle_2!H$8:H$55,Bilan_Activites!E13)</f>
        <v>0</v>
      </c>
      <c r="J13" s="68">
        <f>COUNTIF((Cycle_2!K$8:K$55),Bilan_Activites!E13)</f>
        <v>0</v>
      </c>
      <c r="K13" s="68">
        <f>SUMIFS(Cycle_2!L$8:L$55,Cycle_2!K$8:K$55,Bilan_Activites!E13)</f>
        <v>0</v>
      </c>
      <c r="L13" s="69">
        <f>COUNTIF((Cycle_2!N$8:N$55),Bilan_Activites!E13)</f>
        <v>0</v>
      </c>
      <c r="M13" s="69">
        <f>SUMIFS(Cycle_2!O$8:O$55,Cycle_2!N$8:N$55,Bilan_Activites!E13)</f>
        <v>0</v>
      </c>
      <c r="N13" s="69">
        <f>COUNTIF((Cycle_2!Q$8:Q$55),Bilan_Activites!E13)</f>
        <v>0</v>
      </c>
      <c r="O13" s="69">
        <f>SUMIFS(Cycle_2!R$8:R$55,Cycle_2!Q$8:Q$55,Bilan_Activites!E13)</f>
        <v>0</v>
      </c>
      <c r="P13" s="69">
        <f t="shared" si="0"/>
        <v>0</v>
      </c>
      <c r="Q13" s="70">
        <f t="shared" si="1"/>
        <v>0</v>
      </c>
    </row>
    <row r="14" spans="4:21" x14ac:dyDescent="0.25">
      <c r="D14" s="63">
        <v>7</v>
      </c>
      <c r="E14" s="67" t="str">
        <f>IF(Donnees!C10="","",Donnees!C10)</f>
        <v>Nager vite</v>
      </c>
      <c r="F14" s="68">
        <f>COUNTIF((Cycle_2!E$8:E$55),E14)</f>
        <v>0</v>
      </c>
      <c r="G14" s="68">
        <f>SUMIFS(Cycle_2!F$8:F$55,Cycle_2!E$8:E$55,E14)</f>
        <v>0</v>
      </c>
      <c r="H14" s="68">
        <f>COUNTIF((Cycle_2!H$8:H$55),Bilan_Activites!E14)</f>
        <v>0</v>
      </c>
      <c r="I14" s="68">
        <f>SUMIFS(Cycle_2!I$8:I$55,Cycle_2!H$8:H$55,Bilan_Activites!E14)</f>
        <v>0</v>
      </c>
      <c r="J14" s="68">
        <f>COUNTIF((Cycle_2!K$8:K$55),Bilan_Activites!E14)</f>
        <v>0</v>
      </c>
      <c r="K14" s="68">
        <f>SUMIFS(Cycle_2!L$8:L$55,Cycle_2!K$8:K$55,Bilan_Activites!E14)</f>
        <v>0</v>
      </c>
      <c r="L14" s="69">
        <f>COUNTIF((Cycle_2!N$8:N$55),Bilan_Activites!E14)</f>
        <v>0</v>
      </c>
      <c r="M14" s="69">
        <f>SUMIFS(Cycle_2!O$8:O$55,Cycle_2!N$8:N$55,Bilan_Activites!E14)</f>
        <v>0</v>
      </c>
      <c r="N14" s="69">
        <f>COUNTIF((Cycle_2!Q$8:Q$55),Bilan_Activites!E14)</f>
        <v>0</v>
      </c>
      <c r="O14" s="69">
        <f>SUMIFS(Cycle_2!R$8:R$55,Cycle_2!Q$8:Q$55,Bilan_Activites!E14)</f>
        <v>0</v>
      </c>
      <c r="P14" s="69">
        <f t="shared" si="0"/>
        <v>0</v>
      </c>
      <c r="Q14" s="70">
        <f t="shared" si="1"/>
        <v>0</v>
      </c>
    </row>
    <row r="15" spans="4:21" x14ac:dyDescent="0.25">
      <c r="D15" s="63">
        <v>8</v>
      </c>
      <c r="E15" s="67" t="str">
        <f>IF(Donnees!C11="","",Donnees!C11)</f>
        <v xml:space="preserve">Nager longtemps </v>
      </c>
      <c r="F15" s="68">
        <f>COUNTIF((Cycle_2!E$8:E$55),E15)</f>
        <v>0</v>
      </c>
      <c r="G15" s="68">
        <f>SUMIFS(Cycle_2!F$8:F$55,Cycle_2!E$8:E$55,E15)</f>
        <v>0</v>
      </c>
      <c r="H15" s="68">
        <f>COUNTIF((Cycle_2!H$8:H$55),Bilan_Activites!E15)</f>
        <v>0</v>
      </c>
      <c r="I15" s="68">
        <f>SUMIFS(Cycle_2!I$8:I$55,Cycle_2!H$8:H$55,Bilan_Activites!E15)</f>
        <v>0</v>
      </c>
      <c r="J15" s="68">
        <f>COUNTIF((Cycle_2!K$8:K$55),Bilan_Activites!E15)</f>
        <v>0</v>
      </c>
      <c r="K15" s="68">
        <f>SUMIFS(Cycle_2!L$8:L$55,Cycle_2!K$8:K$55,Bilan_Activites!E15)</f>
        <v>0</v>
      </c>
      <c r="L15" s="69">
        <f>COUNTIF((Cycle_2!N$8:N$55),Bilan_Activites!E15)</f>
        <v>0</v>
      </c>
      <c r="M15" s="69">
        <f>SUMIFS(Cycle_2!O$8:O$55,Cycle_2!N$8:N$55,Bilan_Activites!E15)</f>
        <v>0</v>
      </c>
      <c r="N15" s="69">
        <f>COUNTIF((Cycle_2!Q$8:Q$55),Bilan_Activites!E15)</f>
        <v>0</v>
      </c>
      <c r="O15" s="69">
        <f>SUMIFS(Cycle_2!R$8:R$55,Cycle_2!Q$8:Q$55,Bilan_Activites!E15)</f>
        <v>0</v>
      </c>
      <c r="P15" s="69">
        <f t="shared" si="0"/>
        <v>0</v>
      </c>
      <c r="Q15" s="70">
        <f t="shared" si="1"/>
        <v>0</v>
      </c>
    </row>
    <row r="16" spans="4:21" x14ac:dyDescent="0.25">
      <c r="D16" s="63">
        <v>9</v>
      </c>
      <c r="E16" s="67" t="str">
        <f>IF(Donnees!C12="","",Donnees!C12)</f>
        <v xml:space="preserve">Autres </v>
      </c>
      <c r="F16" s="68">
        <f>COUNTIF((Cycle_2!E$8:E$55),E16)</f>
        <v>0</v>
      </c>
      <c r="G16" s="68">
        <f>SUMIFS(Cycle_2!F$8:F$55,Cycle_2!E$8:E$55,E16)</f>
        <v>0</v>
      </c>
      <c r="H16" s="68">
        <f>COUNTIF((Cycle_2!H$8:H$55),Bilan_Activites!E16)</f>
        <v>0</v>
      </c>
      <c r="I16" s="68">
        <f>SUMIFS(Cycle_2!I$8:I$55,Cycle_2!H$8:H$55,Bilan_Activites!E16)</f>
        <v>0</v>
      </c>
      <c r="J16" s="68">
        <f>COUNTIF((Cycle_2!K$8:K$55),Bilan_Activites!E16)</f>
        <v>0</v>
      </c>
      <c r="K16" s="68">
        <f>SUMIFS(Cycle_2!L$8:L$55,Cycle_2!K$8:K$55,Bilan_Activites!E16)</f>
        <v>0</v>
      </c>
      <c r="L16" s="69">
        <f>COUNTIF((Cycle_2!N$8:N$55),Bilan_Activites!E16)</f>
        <v>0</v>
      </c>
      <c r="M16" s="69">
        <f>SUMIFS(Cycle_2!O$8:O$55,Cycle_2!N$8:N$55,Bilan_Activites!E16)</f>
        <v>0</v>
      </c>
      <c r="N16" s="69">
        <f>COUNTIF((Cycle_2!Q$8:Q$55),Bilan_Activites!E16)</f>
        <v>0</v>
      </c>
      <c r="O16" s="69">
        <f>SUMIFS(Cycle_2!R$8:R$55,Cycle_2!Q$8:Q$55,Bilan_Activites!E16)</f>
        <v>0</v>
      </c>
      <c r="P16" s="69">
        <f t="shared" si="0"/>
        <v>0</v>
      </c>
      <c r="Q16" s="70">
        <f t="shared" si="1"/>
        <v>0</v>
      </c>
    </row>
    <row r="17" spans="4:17" x14ac:dyDescent="0.25">
      <c r="D17" s="63">
        <v>10</v>
      </c>
      <c r="E17" s="67" t="str">
        <f>IF(Donnees!C13="","",Donnees!C13)</f>
        <v/>
      </c>
      <c r="F17" s="68">
        <f>COUNTIF((Cycle_2!E$8:E$55),E17)</f>
        <v>0</v>
      </c>
      <c r="G17" s="68">
        <f>SUMIFS(Cycle_2!F$8:F$55,Cycle_2!E$8:E$55,E17)</f>
        <v>0</v>
      </c>
      <c r="H17" s="68">
        <f>COUNTIF((Cycle_2!H$8:H$55),Bilan_Activites!E17)</f>
        <v>0</v>
      </c>
      <c r="I17" s="68">
        <f>SUMIFS(Cycle_2!I$8:I$55,Cycle_2!H$8:H$55,Bilan_Activites!E17)</f>
        <v>0</v>
      </c>
      <c r="J17" s="68">
        <f>COUNTIF((Cycle_2!K$8:K$55),Bilan_Activites!E17)</f>
        <v>0</v>
      </c>
      <c r="K17" s="68">
        <f>SUMIFS(Cycle_2!L$8:L$55,Cycle_2!K$8:K$55,Bilan_Activites!E17)</f>
        <v>0</v>
      </c>
      <c r="L17" s="69">
        <f>COUNTIF((Cycle_2!N$8:N$55),Bilan_Activites!E17)</f>
        <v>0</v>
      </c>
      <c r="M17" s="69">
        <f>SUMIFS(Cycle_2!O$8:O$55,Cycle_2!N$8:N$55,Bilan_Activites!E17)</f>
        <v>0</v>
      </c>
      <c r="N17" s="69">
        <f>COUNTIF((Cycle_2!Q$8:Q$55),Bilan_Activites!E17)</f>
        <v>0</v>
      </c>
      <c r="O17" s="69">
        <f>SUMIFS(Cycle_2!R$8:R$55,Cycle_2!Q$8:Q$55,Bilan_Activites!E17)</f>
        <v>0</v>
      </c>
      <c r="P17" s="69">
        <f t="shared" si="0"/>
        <v>0</v>
      </c>
      <c r="Q17" s="70">
        <f t="shared" si="1"/>
        <v>0</v>
      </c>
    </row>
    <row r="18" spans="4:17" x14ac:dyDescent="0.25">
      <c r="D18" s="63">
        <v>11</v>
      </c>
      <c r="E18" s="67" t="str">
        <f>IF(Donnees!C14="","",Donnees!C14)</f>
        <v/>
      </c>
      <c r="F18" s="68">
        <f>COUNTIF((Cycle_2!E$8:E$55),E18)</f>
        <v>0</v>
      </c>
      <c r="G18" s="68">
        <f>SUMIFS(Cycle_2!F$8:F$55,Cycle_2!E$8:E$55,E18)</f>
        <v>0</v>
      </c>
      <c r="H18" s="68">
        <f>COUNTIF((Cycle_2!H$8:H$55),Bilan_Activites!E18)</f>
        <v>0</v>
      </c>
      <c r="I18" s="68">
        <f>SUMIFS(Cycle_2!I$8:I$55,Cycle_2!H$8:H$55,Bilan_Activites!E18)</f>
        <v>0</v>
      </c>
      <c r="J18" s="68">
        <f>COUNTIF((Cycle_2!K$8:K$55),Bilan_Activites!E18)</f>
        <v>0</v>
      </c>
      <c r="K18" s="68">
        <f>SUMIFS(Cycle_2!L$8:L$55,Cycle_2!K$8:K$55,Bilan_Activites!E18)</f>
        <v>0</v>
      </c>
      <c r="L18" s="69">
        <f>COUNTIF((Cycle_2!N$8:N$55),Bilan_Activites!E18)</f>
        <v>0</v>
      </c>
      <c r="M18" s="69">
        <f>SUMIFS(Cycle_2!O$8:O$55,Cycle_2!N$8:N$55,Bilan_Activites!E18)</f>
        <v>0</v>
      </c>
      <c r="N18" s="69">
        <f>COUNTIF((Cycle_2!Q$8:Q$55),Bilan_Activites!E18)</f>
        <v>0</v>
      </c>
      <c r="O18" s="69">
        <f>SUMIFS(Cycle_2!R$8:R$55,Cycle_2!Q$8:Q$55,Bilan_Activites!E18)</f>
        <v>0</v>
      </c>
      <c r="P18" s="69">
        <f t="shared" si="0"/>
        <v>0</v>
      </c>
      <c r="Q18" s="70">
        <f t="shared" si="1"/>
        <v>0</v>
      </c>
    </row>
    <row r="19" spans="4:17" x14ac:dyDescent="0.25">
      <c r="D19" s="63">
        <v>12</v>
      </c>
      <c r="E19" s="67" t="str">
        <f>IF(Donnees!C15="","",Donnees!C15)</f>
        <v/>
      </c>
      <c r="F19" s="68">
        <f>COUNTIF((Cycle_2!E$8:E$55),E19)</f>
        <v>0</v>
      </c>
      <c r="G19" s="68">
        <f>SUMIFS(Cycle_2!F$8:F$55,Cycle_2!E$8:E$55,E19)</f>
        <v>0</v>
      </c>
      <c r="H19" s="68">
        <f>COUNTIF((Cycle_2!H$8:H$55),Bilan_Activites!E19)</f>
        <v>0</v>
      </c>
      <c r="I19" s="68">
        <f>SUMIFS(Cycle_2!I$8:I$55,Cycle_2!H$8:H$55,Bilan_Activites!E19)</f>
        <v>0</v>
      </c>
      <c r="J19" s="68">
        <f>COUNTIF((Cycle_2!K$8:K$55),Bilan_Activites!E19)</f>
        <v>0</v>
      </c>
      <c r="K19" s="68">
        <f>SUMIFS(Cycle_2!L$8:L$55,Cycle_2!K$8:K$55,Bilan_Activites!E19)</f>
        <v>0</v>
      </c>
      <c r="L19" s="69">
        <f>COUNTIF((Cycle_2!N$8:N$55),Bilan_Activites!E19)</f>
        <v>0</v>
      </c>
      <c r="M19" s="69">
        <f>SUMIFS(Cycle_2!O$8:O$55,Cycle_2!N$8:N$55,Bilan_Activites!E19)</f>
        <v>0</v>
      </c>
      <c r="N19" s="69">
        <f>COUNTIF((Cycle_2!Q$8:Q$55),Bilan_Activites!E19)</f>
        <v>0</v>
      </c>
      <c r="O19" s="69">
        <f>SUMIFS(Cycle_2!R$8:R$55,Cycle_2!Q$8:Q$55,Bilan_Activites!E19)</f>
        <v>0</v>
      </c>
      <c r="P19" s="69">
        <f t="shared" si="0"/>
        <v>0</v>
      </c>
      <c r="Q19" s="70">
        <f t="shared" si="1"/>
        <v>0</v>
      </c>
    </row>
    <row r="20" spans="4:17" x14ac:dyDescent="0.25">
      <c r="D20" s="63">
        <v>13</v>
      </c>
      <c r="E20" s="67" t="str">
        <f>IF(Donnees!C16="","",Donnees!C16)</f>
        <v/>
      </c>
      <c r="F20" s="68">
        <f>COUNTIF((Cycle_2!E$8:E$55),E20)</f>
        <v>0</v>
      </c>
      <c r="G20" s="68">
        <f>SUMIFS(Cycle_2!F$8:F$55,Cycle_2!E$8:E$55,E20)</f>
        <v>0</v>
      </c>
      <c r="H20" s="68">
        <f>COUNTIF((Cycle_2!H$8:H$55),Bilan_Activites!E20)</f>
        <v>0</v>
      </c>
      <c r="I20" s="68">
        <f>SUMIFS(Cycle_2!I$8:I$55,Cycle_2!H$8:H$55,Bilan_Activites!E20)</f>
        <v>0</v>
      </c>
      <c r="J20" s="68">
        <f>COUNTIF((Cycle_2!K$8:K$55),Bilan_Activites!E20)</f>
        <v>0</v>
      </c>
      <c r="K20" s="68">
        <f>SUMIFS(Cycle_2!L$8:L$55,Cycle_2!K$8:K$55,Bilan_Activites!E20)</f>
        <v>0</v>
      </c>
      <c r="L20" s="69">
        <f>COUNTIF((Cycle_2!N$8:N$55),Bilan_Activites!E20)</f>
        <v>0</v>
      </c>
      <c r="M20" s="69">
        <f>SUMIFS(Cycle_2!O$8:O$55,Cycle_2!N$8:N$55,Bilan_Activites!E20)</f>
        <v>0</v>
      </c>
      <c r="N20" s="69">
        <f>COUNTIF((Cycle_2!Q$8:Q$55),Bilan_Activites!E20)</f>
        <v>0</v>
      </c>
      <c r="O20" s="69">
        <f>SUMIFS(Cycle_2!R$8:R$55,Cycle_2!Q$8:Q$55,Bilan_Activites!E20)</f>
        <v>0</v>
      </c>
      <c r="P20" s="69">
        <f t="shared" si="0"/>
        <v>0</v>
      </c>
      <c r="Q20" s="70">
        <f t="shared" si="1"/>
        <v>0</v>
      </c>
    </row>
    <row r="21" spans="4:17" x14ac:dyDescent="0.25">
      <c r="D21" s="63">
        <v>14</v>
      </c>
      <c r="E21" s="67" t="str">
        <f>IF(Donnees!C17="","",Donnees!C17)</f>
        <v/>
      </c>
      <c r="F21" s="68">
        <f>COUNTIF((Cycle_2!E$8:E$55),E21)</f>
        <v>0</v>
      </c>
      <c r="G21" s="68">
        <f>SUMIFS(Cycle_2!F$8:F$55,Cycle_2!E$8:E$55,E21)</f>
        <v>0</v>
      </c>
      <c r="H21" s="68">
        <f>COUNTIF((Cycle_2!H$8:H$55),Bilan_Activites!E21)</f>
        <v>0</v>
      </c>
      <c r="I21" s="68">
        <f>SUMIFS(Cycle_2!I$8:I$55,Cycle_2!H$8:H$55,Bilan_Activites!E21)</f>
        <v>0</v>
      </c>
      <c r="J21" s="68">
        <f>COUNTIF((Cycle_2!K$8:K$55),Bilan_Activites!E21)</f>
        <v>0</v>
      </c>
      <c r="K21" s="68">
        <f>SUMIFS(Cycle_2!L$8:L$55,Cycle_2!K$8:K$55,Bilan_Activites!E21)</f>
        <v>0</v>
      </c>
      <c r="L21" s="69">
        <f>COUNTIF((Cycle_2!N$8:N$55),Bilan_Activites!E21)</f>
        <v>0</v>
      </c>
      <c r="M21" s="69">
        <f>SUMIFS(Cycle_2!O$8:O$55,Cycle_2!N$8:N$55,Bilan_Activites!E21)</f>
        <v>0</v>
      </c>
      <c r="N21" s="69">
        <f>COUNTIF((Cycle_2!Q$8:Q$55),Bilan_Activites!E21)</f>
        <v>0</v>
      </c>
      <c r="O21" s="69">
        <f>SUMIFS(Cycle_2!R$8:R$55,Cycle_2!Q$8:Q$55,Bilan_Activites!E21)</f>
        <v>0</v>
      </c>
      <c r="P21" s="69">
        <f t="shared" si="0"/>
        <v>0</v>
      </c>
      <c r="Q21" s="70">
        <f t="shared" si="1"/>
        <v>0</v>
      </c>
    </row>
    <row r="22" spans="4:17" x14ac:dyDescent="0.25">
      <c r="D22" s="63">
        <v>15</v>
      </c>
      <c r="E22" s="67" t="str">
        <f>IF(Donnees!C18="","",Donnees!C18)</f>
        <v/>
      </c>
      <c r="F22" s="68">
        <f>COUNTIF((Cycle_2!E$8:E$55),E22)</f>
        <v>0</v>
      </c>
      <c r="G22" s="68">
        <f>SUMIFS(Cycle_2!F$8:F$55,Cycle_2!E$8:E$55,E22)</f>
        <v>0</v>
      </c>
      <c r="H22" s="68">
        <f>COUNTIF((Cycle_2!H$8:H$55),Bilan_Activites!E22)</f>
        <v>0</v>
      </c>
      <c r="I22" s="68">
        <f>SUMIFS(Cycle_2!I$8:I$55,Cycle_2!H$8:H$55,Bilan_Activites!E22)</f>
        <v>0</v>
      </c>
      <c r="J22" s="68">
        <f>COUNTIF((Cycle_2!K$8:K$55),Bilan_Activites!E22)</f>
        <v>0</v>
      </c>
      <c r="K22" s="68">
        <f>SUMIFS(Cycle_2!L$8:L$55,Cycle_2!K$8:K$55,Bilan_Activites!E22)</f>
        <v>0</v>
      </c>
      <c r="L22" s="69">
        <f>COUNTIF((Cycle_2!N$8:N$55),Bilan_Activites!E22)</f>
        <v>0</v>
      </c>
      <c r="M22" s="69">
        <f>SUMIFS(Cycle_2!O$8:O$55,Cycle_2!N$8:N$55,Bilan_Activites!E22)</f>
        <v>0</v>
      </c>
      <c r="N22" s="69">
        <f>COUNTIF((Cycle_2!Q$8:Q$55),Bilan_Activites!E22)</f>
        <v>0</v>
      </c>
      <c r="O22" s="69">
        <f>SUMIFS(Cycle_2!R$8:R$55,Cycle_2!Q$8:Q$55,Bilan_Activites!E22)</f>
        <v>0</v>
      </c>
      <c r="P22" s="69">
        <f t="shared" si="0"/>
        <v>0</v>
      </c>
      <c r="Q22" s="70">
        <f t="shared" si="1"/>
        <v>0</v>
      </c>
    </row>
    <row r="23" spans="4:17" ht="15.75" customHeight="1" x14ac:dyDescent="0.25">
      <c r="D23" s="63"/>
      <c r="E23" s="67"/>
      <c r="F23" s="68"/>
      <c r="G23" s="68"/>
      <c r="H23" s="68"/>
      <c r="I23" s="68"/>
      <c r="J23" s="68"/>
      <c r="K23" s="68"/>
      <c r="L23" s="65"/>
      <c r="M23" s="65"/>
      <c r="N23" s="65"/>
      <c r="O23" s="65"/>
      <c r="P23" s="65"/>
      <c r="Q23" s="66"/>
    </row>
    <row r="24" spans="4:17" ht="15.75" customHeight="1" x14ac:dyDescent="0.25">
      <c r="D24" s="63"/>
      <c r="E24" s="64" t="str">
        <f>IF(Donnees!D$2="","",Donnees!D$2)</f>
        <v>Champ_2</v>
      </c>
      <c r="F24" s="65">
        <f>COUNTIF((Cycle_2!D$8:D$55),E24)</f>
        <v>0</v>
      </c>
      <c r="G24" s="65">
        <f>SUMIFS(Cycle_2!F$8:F$55,Cycle_2!D$8:D$55,E24)</f>
        <v>0</v>
      </c>
      <c r="H24" s="65">
        <f>COUNTIF((Cycle_2!G$8:G$55),Bilan_Activites!E24)</f>
        <v>0</v>
      </c>
      <c r="I24" s="65">
        <f>SUMIFS(Cycle_2!I$8:I$55,Cycle_2!G$8:G$55,Bilan_Activites!E24)</f>
        <v>0</v>
      </c>
      <c r="J24" s="65">
        <f>COUNTIF((Cycle_2!J$8:J$55),Bilan_Activites!E24)</f>
        <v>0</v>
      </c>
      <c r="K24" s="65">
        <f>SUMIFS(Cycle_2!L$8:L$55,Cycle_2!J$8:J$55,Bilan_Activites!E24)</f>
        <v>0</v>
      </c>
      <c r="L24" s="65">
        <f>COUNTIF((Cycle_2!M$8:M$55),Bilan_Activites!E24)</f>
        <v>0</v>
      </c>
      <c r="M24" s="65">
        <f>SUMIFS(Cycle_2!O$8:O$55,Cycle_2!M$8:M$55,Bilan_Activites!E24)</f>
        <v>0</v>
      </c>
      <c r="N24" s="65">
        <f>COUNTIF((Cycle_2!P$8:P$55),Bilan_Activites!E24)</f>
        <v>0</v>
      </c>
      <c r="O24" s="65">
        <f>SUMIFS(Cycle_2!R$8:R$55,Cycle_2!P$8:P$55,Bilan_Activites!E24)</f>
        <v>0</v>
      </c>
      <c r="P24" s="65">
        <f t="shared" ref="P24:P39" si="2">F24+H24+J24+L24+N24</f>
        <v>0</v>
      </c>
      <c r="Q24" s="66">
        <f>G24+I24+K24+M24+O24</f>
        <v>0</v>
      </c>
    </row>
    <row r="25" spans="4:17" x14ac:dyDescent="0.25">
      <c r="D25" s="63">
        <v>1</v>
      </c>
      <c r="E25" s="67" t="str">
        <f>IF(Donnees!D4="","",Donnees!D4)</f>
        <v>Activité de glisse</v>
      </c>
      <c r="F25" s="68">
        <f>COUNTIF((Cycle_2!E$8:E$55),E25)</f>
        <v>0</v>
      </c>
      <c r="G25" s="68">
        <f>SUMIFS(Cycle_2!F$8:F$55,Cycle_2!E$8:E$55,E25)</f>
        <v>0</v>
      </c>
      <c r="H25" s="68">
        <f>COUNTIF((Cycle_2!H$8:H$55),Bilan_Activites!E25)</f>
        <v>0</v>
      </c>
      <c r="I25" s="68">
        <f>SUMIFS(Cycle_2!I$8:I$55,Cycle_2!H$8:H$55,Bilan_Activites!E25)</f>
        <v>0</v>
      </c>
      <c r="J25" s="68">
        <f>COUNTIF((Cycle_2!K$8:K$55),Bilan_Activites!E25)</f>
        <v>0</v>
      </c>
      <c r="K25" s="68">
        <f>SUMIFS(Cycle_2!L$8:L$55,Cycle_2!K$8:K$55,Bilan_Activites!E25)</f>
        <v>0</v>
      </c>
      <c r="L25" s="69">
        <f>COUNTIF((Cycle_2!N$8:N$55),Bilan_Activites!E25)</f>
        <v>0</v>
      </c>
      <c r="M25" s="69">
        <f>SUMIFS(Cycle_2!O$8:O$55,Cycle_2!N$8:N$55,Bilan_Activites!E25)</f>
        <v>0</v>
      </c>
      <c r="N25" s="69">
        <f>COUNTIF((Cycle_2!Q$8:Q$55),Bilan_Activites!E25)</f>
        <v>0</v>
      </c>
      <c r="O25" s="69">
        <f>SUMIFS(Cycle_2!R$8:R$55,Cycle_2!Q$8:Q$55,Bilan_Activites!E25)</f>
        <v>0</v>
      </c>
      <c r="P25" s="69">
        <f t="shared" si="2"/>
        <v>0</v>
      </c>
      <c r="Q25" s="70">
        <f>G25+I25+K25+M25+O25</f>
        <v>0</v>
      </c>
    </row>
    <row r="26" spans="4:17" x14ac:dyDescent="0.25">
      <c r="D26" s="63">
        <v>2</v>
      </c>
      <c r="E26" s="67" t="str">
        <f>IF(Donnees!D5="","",Donnees!D5)</f>
        <v>Activité nautique</v>
      </c>
      <c r="F26" s="68">
        <f>COUNTIF((Cycle_2!E$8:E$55),E26)</f>
        <v>0</v>
      </c>
      <c r="G26" s="68">
        <f>SUMIFS(Cycle_2!F$8:F$55,Cycle_2!E$8:E$55,E26)</f>
        <v>0</v>
      </c>
      <c r="H26" s="68">
        <f>COUNTIF((Cycle_2!H$8:H$55),Bilan_Activites!E26)</f>
        <v>0</v>
      </c>
      <c r="I26" s="68">
        <f>SUMIFS(Cycle_2!I$8:I$55,Cycle_2!H$8:H$55,Bilan_Activites!E26)</f>
        <v>0</v>
      </c>
      <c r="J26" s="68">
        <f>COUNTIF((Cycle_2!K$8:K$55),Bilan_Activites!E26)</f>
        <v>0</v>
      </c>
      <c r="K26" s="68">
        <f>SUMIFS(Cycle_2!L$8:L$55,Cycle_2!K$8:K$55,Bilan_Activites!E26)</f>
        <v>0</v>
      </c>
      <c r="L26" s="69">
        <f>COUNTIF((Cycle_2!N$8:N$55),Bilan_Activites!E26)</f>
        <v>0</v>
      </c>
      <c r="M26" s="69">
        <f>SUMIFS(Cycle_2!O$8:O$55,Cycle_2!N$8:N$55,Bilan_Activites!E26)</f>
        <v>0</v>
      </c>
      <c r="N26" s="69">
        <f>COUNTIF((Cycle_2!Q$8:Q$55),Bilan_Activites!E26)</f>
        <v>0</v>
      </c>
      <c r="O26" s="69">
        <f>SUMIFS(Cycle_2!R$8:R$55,Cycle_2!Q$8:Q$55,Bilan_Activites!E26)</f>
        <v>0</v>
      </c>
      <c r="P26" s="69">
        <f t="shared" si="2"/>
        <v>0</v>
      </c>
      <c r="Q26" s="70">
        <f t="shared" ref="Q26:Q39" si="3">G26+I26+K26+M26+O26</f>
        <v>0</v>
      </c>
    </row>
    <row r="27" spans="4:17" x14ac:dyDescent="0.25">
      <c r="D27" s="63">
        <v>3</v>
      </c>
      <c r="E27" s="67" t="str">
        <f>IF(Donnees!D6="","",Donnees!D6)</f>
        <v>Activité équestre</v>
      </c>
      <c r="F27" s="68">
        <f>COUNTIF((Cycle_2!E$8:E$55),E27)</f>
        <v>0</v>
      </c>
      <c r="G27" s="68">
        <f>SUMIFS(Cycle_2!F$8:F$55,Cycle_2!E$8:E$55,E27)</f>
        <v>0</v>
      </c>
      <c r="H27" s="68">
        <f>COUNTIF((Cycle_2!H$8:H$55),Bilan_Activites!E27)</f>
        <v>0</v>
      </c>
      <c r="I27" s="68">
        <f>SUMIFS(Cycle_2!I$8:I$55,Cycle_2!H$8:H$55,Bilan_Activites!E27)</f>
        <v>0</v>
      </c>
      <c r="J27" s="68">
        <f>COUNTIF((Cycle_2!K$8:K$55),Bilan_Activites!E27)</f>
        <v>0</v>
      </c>
      <c r="K27" s="68">
        <f>SUMIFS(Cycle_2!L$8:L$55,Cycle_2!K$8:K$55,Bilan_Activites!E27)</f>
        <v>0</v>
      </c>
      <c r="L27" s="69">
        <f>COUNTIF((Cycle_2!N$8:N$55),Bilan_Activites!E27)</f>
        <v>0</v>
      </c>
      <c r="M27" s="69">
        <f>SUMIFS(Cycle_2!O$8:O$55,Cycle_2!N$8:N$55,Bilan_Activites!E27)</f>
        <v>0</v>
      </c>
      <c r="N27" s="69">
        <f>COUNTIF((Cycle_2!Q$8:Q$55),Bilan_Activites!E27)</f>
        <v>0</v>
      </c>
      <c r="O27" s="69">
        <f>SUMIFS(Cycle_2!R$8:R$55,Cycle_2!Q$8:Q$55,Bilan_Activites!E27)</f>
        <v>0</v>
      </c>
      <c r="P27" s="69">
        <f t="shared" si="2"/>
        <v>0</v>
      </c>
      <c r="Q27" s="70">
        <f t="shared" si="3"/>
        <v>0</v>
      </c>
    </row>
    <row r="28" spans="4:17" x14ac:dyDescent="0.25">
      <c r="D28" s="63">
        <v>4</v>
      </c>
      <c r="E28" s="67" t="str">
        <f>IF(Donnees!D7="","",Donnees!D7)</f>
        <v>Parcours d'orientation</v>
      </c>
      <c r="F28" s="68">
        <f>COUNTIF((Cycle_2!E$8:E$55),E28)</f>
        <v>0</v>
      </c>
      <c r="G28" s="68">
        <f>SUMIFS(Cycle_2!F$8:F$55,Cycle_2!E$8:E$55,E28)</f>
        <v>0</v>
      </c>
      <c r="H28" s="68">
        <f>COUNTIF((Cycle_2!H$8:H$55),Bilan_Activites!E28)</f>
        <v>0</v>
      </c>
      <c r="I28" s="68">
        <f>SUMIFS(Cycle_2!I$8:I$55,Cycle_2!H$8:H$55,Bilan_Activites!E28)</f>
        <v>0</v>
      </c>
      <c r="J28" s="68">
        <f>COUNTIF((Cycle_2!K$8:K$55),Bilan_Activites!E28)</f>
        <v>0</v>
      </c>
      <c r="K28" s="68">
        <f>SUMIFS(Cycle_2!L$8:L$55,Cycle_2!K$8:K$55,Bilan_Activites!E28)</f>
        <v>0</v>
      </c>
      <c r="L28" s="69">
        <f>COUNTIF((Cycle_2!N$8:N$55),Bilan_Activites!E28)</f>
        <v>0</v>
      </c>
      <c r="M28" s="69">
        <f>SUMIFS(Cycle_2!O$8:O$55,Cycle_2!N$8:N$55,Bilan_Activites!E28)</f>
        <v>0</v>
      </c>
      <c r="N28" s="69">
        <f>COUNTIF((Cycle_2!Q$8:Q$55),Bilan_Activites!E28)</f>
        <v>0</v>
      </c>
      <c r="O28" s="69">
        <f>SUMIFS(Cycle_2!R$8:R$55,Cycle_2!Q$8:Q$55,Bilan_Activites!E28)</f>
        <v>0</v>
      </c>
      <c r="P28" s="69">
        <f t="shared" si="2"/>
        <v>0</v>
      </c>
      <c r="Q28" s="70">
        <f t="shared" si="3"/>
        <v>0</v>
      </c>
    </row>
    <row r="29" spans="4:17" x14ac:dyDescent="0.25">
      <c r="D29" s="63">
        <v>5</v>
      </c>
      <c r="E29" s="67" t="str">
        <f>IF(Donnees!D8="","",Donnees!D8)</f>
        <v>Parcours d'escalade</v>
      </c>
      <c r="F29" s="68">
        <f>COUNTIF((Cycle_2!E$8:E$55),E29)</f>
        <v>0</v>
      </c>
      <c r="G29" s="68">
        <f>SUMIFS(Cycle_2!F$8:F$55,Cycle_2!E$8:E$55,E29)</f>
        <v>0</v>
      </c>
      <c r="H29" s="68">
        <f>COUNTIF((Cycle_2!H$8:H$55),Bilan_Activites!E29)</f>
        <v>0</v>
      </c>
      <c r="I29" s="68">
        <f>SUMIFS(Cycle_2!I$8:I$55,Cycle_2!H$8:H$55,Bilan_Activites!E29)</f>
        <v>0</v>
      </c>
      <c r="J29" s="68">
        <f>COUNTIF((Cycle_2!K$8:K$55),Bilan_Activites!E29)</f>
        <v>0</v>
      </c>
      <c r="K29" s="68">
        <f>SUMIFS(Cycle_2!L$8:L$55,Cycle_2!K$8:K$55,Bilan_Activites!E29)</f>
        <v>0</v>
      </c>
      <c r="L29" s="69">
        <f>COUNTIF((Cycle_2!N$8:N$55),Bilan_Activites!E29)</f>
        <v>0</v>
      </c>
      <c r="M29" s="69">
        <f>SUMIFS(Cycle_2!O$8:O$55,Cycle_2!N$8:N$55,Bilan_Activites!E29)</f>
        <v>0</v>
      </c>
      <c r="N29" s="69">
        <f>COUNTIF((Cycle_2!Q$8:Q$55),Bilan_Activites!E29)</f>
        <v>0</v>
      </c>
      <c r="O29" s="69">
        <f>SUMIFS(Cycle_2!R$8:R$55,Cycle_2!Q$8:Q$55,Bilan_Activites!E29)</f>
        <v>0</v>
      </c>
      <c r="P29" s="69">
        <f t="shared" si="2"/>
        <v>0</v>
      </c>
      <c r="Q29" s="70">
        <f t="shared" si="3"/>
        <v>0</v>
      </c>
    </row>
    <row r="30" spans="4:17" x14ac:dyDescent="0.25">
      <c r="D30" s="63">
        <v>6</v>
      </c>
      <c r="E30" s="67" t="str">
        <f>IF(Donnees!D9="","",Donnees!D9)</f>
        <v xml:space="preserve">Savoir Nager </v>
      </c>
      <c r="F30" s="68">
        <f>COUNTIF((Cycle_2!E$8:E$55),E30)</f>
        <v>0</v>
      </c>
      <c r="G30" s="68">
        <f>SUMIFS(Cycle_2!F$8:F$55,Cycle_2!E$8:E$55,E30)</f>
        <v>0</v>
      </c>
      <c r="H30" s="68">
        <f>COUNTIF((Cycle_2!H$8:H$55),Bilan_Activites!E30)</f>
        <v>0</v>
      </c>
      <c r="I30" s="68">
        <f>SUMIFS(Cycle_2!I$8:I$55,Cycle_2!H$8:H$55,Bilan_Activites!E30)</f>
        <v>0</v>
      </c>
      <c r="J30" s="68">
        <f>COUNTIF((Cycle_2!K$8:K$55),Bilan_Activites!E30)</f>
        <v>0</v>
      </c>
      <c r="K30" s="68">
        <f>SUMIFS(Cycle_2!L$8:L$55,Cycle_2!K$8:K$55,Bilan_Activites!E30)</f>
        <v>0</v>
      </c>
      <c r="L30" s="69">
        <f>COUNTIF((Cycle_2!N$8:N$55),Bilan_Activites!E30)</f>
        <v>0</v>
      </c>
      <c r="M30" s="69">
        <f>SUMIFS(Cycle_2!O$8:O$55,Cycle_2!N$8:N$55,Bilan_Activites!E30)</f>
        <v>0</v>
      </c>
      <c r="N30" s="69">
        <f>COUNTIF((Cycle_2!Q$8:Q$55),Bilan_Activites!E30)</f>
        <v>0</v>
      </c>
      <c r="O30" s="69">
        <f>SUMIFS(Cycle_2!R$8:R$55,Cycle_2!Q$8:Q$55,Bilan_Activites!E30)</f>
        <v>0</v>
      </c>
      <c r="P30" s="69">
        <f t="shared" si="2"/>
        <v>0</v>
      </c>
      <c r="Q30" s="70">
        <f t="shared" si="3"/>
        <v>0</v>
      </c>
    </row>
    <row r="31" spans="4:17" x14ac:dyDescent="0.25">
      <c r="D31" s="63">
        <v>7</v>
      </c>
      <c r="E31" s="67" t="str">
        <f>IF(Donnees!D10="","",Donnees!D10)</f>
        <v xml:space="preserve">Autres </v>
      </c>
      <c r="F31" s="68">
        <f>COUNTIF((Cycle_2!E$8:E$55),E31)</f>
        <v>0</v>
      </c>
      <c r="G31" s="68">
        <f>SUMIFS(Cycle_2!F$8:F$55,Cycle_2!E$8:E$55,E31)</f>
        <v>0</v>
      </c>
      <c r="H31" s="68">
        <f>COUNTIF((Cycle_2!H$8:H$55),Bilan_Activites!E31)</f>
        <v>0</v>
      </c>
      <c r="I31" s="68">
        <f>SUMIFS(Cycle_2!I$8:I$55,Cycle_2!H$8:H$55,Bilan_Activites!E31)</f>
        <v>0</v>
      </c>
      <c r="J31" s="68">
        <f>COUNTIF((Cycle_2!K$8:K$55),Bilan_Activites!E31)</f>
        <v>0</v>
      </c>
      <c r="K31" s="68">
        <f>SUMIFS(Cycle_2!L$8:L$55,Cycle_2!K$8:K$55,Bilan_Activites!E31)</f>
        <v>0</v>
      </c>
      <c r="L31" s="69">
        <f>COUNTIF((Cycle_2!N$8:N$55),Bilan_Activites!E31)</f>
        <v>0</v>
      </c>
      <c r="M31" s="69">
        <f>SUMIFS(Cycle_2!O$8:O$55,Cycle_2!N$8:N$55,Bilan_Activites!E31)</f>
        <v>0</v>
      </c>
      <c r="N31" s="69">
        <f>COUNTIF((Cycle_2!Q$8:Q$55),Bilan_Activites!E31)</f>
        <v>0</v>
      </c>
      <c r="O31" s="69">
        <f>SUMIFS(Cycle_2!R$8:R$55,Cycle_2!Q$8:Q$55,Bilan_Activites!E31)</f>
        <v>0</v>
      </c>
      <c r="P31" s="69">
        <f t="shared" si="2"/>
        <v>0</v>
      </c>
      <c r="Q31" s="70">
        <f t="shared" si="3"/>
        <v>0</v>
      </c>
    </row>
    <row r="32" spans="4:17" x14ac:dyDescent="0.25">
      <c r="D32" s="63">
        <v>8</v>
      </c>
      <c r="E32" s="67" t="str">
        <f>IF(Donnees!D11="","",Donnees!D11)</f>
        <v/>
      </c>
      <c r="F32" s="68">
        <f>COUNTIF((Cycle_2!E$8:E$55),E32)</f>
        <v>0</v>
      </c>
      <c r="G32" s="68">
        <f>SUMIFS(Cycle_2!F$8:F$55,Cycle_2!E$8:E$55,E32)</f>
        <v>0</v>
      </c>
      <c r="H32" s="68">
        <f>COUNTIF((Cycle_2!H$8:H$55),Bilan_Activites!E32)</f>
        <v>0</v>
      </c>
      <c r="I32" s="68">
        <f>SUMIFS(Cycle_2!I$8:I$55,Cycle_2!H$8:H$55,Bilan_Activites!E32)</f>
        <v>0</v>
      </c>
      <c r="J32" s="68">
        <f>COUNTIF((Cycle_2!K$8:K$55),Bilan_Activites!E32)</f>
        <v>0</v>
      </c>
      <c r="K32" s="68">
        <f>SUMIFS(Cycle_2!L$8:L$55,Cycle_2!K$8:K$55,Bilan_Activites!E32)</f>
        <v>0</v>
      </c>
      <c r="L32" s="69">
        <f>COUNTIF((Cycle_2!N$8:N$55),Bilan_Activites!E32)</f>
        <v>0</v>
      </c>
      <c r="M32" s="69">
        <f>SUMIFS(Cycle_2!O$8:O$55,Cycle_2!N$8:N$55,Bilan_Activites!E32)</f>
        <v>0</v>
      </c>
      <c r="N32" s="69">
        <f>COUNTIF((Cycle_2!Q$8:Q$55),Bilan_Activites!E32)</f>
        <v>0</v>
      </c>
      <c r="O32" s="69">
        <f>SUMIFS(Cycle_2!R$8:R$55,Cycle_2!Q$8:Q$55,Bilan_Activites!E32)</f>
        <v>0</v>
      </c>
      <c r="P32" s="69">
        <f t="shared" si="2"/>
        <v>0</v>
      </c>
      <c r="Q32" s="70">
        <f t="shared" si="3"/>
        <v>0</v>
      </c>
    </row>
    <row r="33" spans="4:17" x14ac:dyDescent="0.25">
      <c r="D33" s="63">
        <v>9</v>
      </c>
      <c r="E33" s="67" t="str">
        <f>IF(Donnees!D12="","",Donnees!D12)</f>
        <v/>
      </c>
      <c r="F33" s="68">
        <f>COUNTIF((Cycle_2!E$8:E$55),E33)</f>
        <v>0</v>
      </c>
      <c r="G33" s="68">
        <f>SUMIFS(Cycle_2!F$8:F$55,Cycle_2!E$8:E$55,E33)</f>
        <v>0</v>
      </c>
      <c r="H33" s="68">
        <f>COUNTIF((Cycle_2!H$8:H$55),Bilan_Activites!E33)</f>
        <v>0</v>
      </c>
      <c r="I33" s="68">
        <f>SUMIFS(Cycle_2!I$8:I$55,Cycle_2!H$8:H$55,Bilan_Activites!E33)</f>
        <v>0</v>
      </c>
      <c r="J33" s="68">
        <f>COUNTIF((Cycle_2!K$8:K$55),Bilan_Activites!E33)</f>
        <v>0</v>
      </c>
      <c r="K33" s="68">
        <f>SUMIFS(Cycle_2!L$8:L$55,Cycle_2!K$8:K$55,Bilan_Activites!E33)</f>
        <v>0</v>
      </c>
      <c r="L33" s="69">
        <f>COUNTIF((Cycle_2!N$8:N$55),Bilan_Activites!E33)</f>
        <v>0</v>
      </c>
      <c r="M33" s="69">
        <f>SUMIFS(Cycle_2!O$8:O$55,Cycle_2!N$8:N$55,Bilan_Activites!E33)</f>
        <v>0</v>
      </c>
      <c r="N33" s="69">
        <f>COUNTIF((Cycle_2!Q$8:Q$55),Bilan_Activites!E33)</f>
        <v>0</v>
      </c>
      <c r="O33" s="69">
        <f>SUMIFS(Cycle_2!R$8:R$55,Cycle_2!Q$8:Q$55,Bilan_Activites!E33)</f>
        <v>0</v>
      </c>
      <c r="P33" s="69">
        <f t="shared" si="2"/>
        <v>0</v>
      </c>
      <c r="Q33" s="70">
        <f t="shared" si="3"/>
        <v>0</v>
      </c>
    </row>
    <row r="34" spans="4:17" x14ac:dyDescent="0.25">
      <c r="D34" s="63">
        <v>10</v>
      </c>
      <c r="E34" s="67" t="str">
        <f>IF(Donnees!D13="","",Donnees!D13)</f>
        <v/>
      </c>
      <c r="F34" s="68">
        <f>COUNTIF((Cycle_2!E$8:E$55),E34)</f>
        <v>0</v>
      </c>
      <c r="G34" s="68">
        <f>SUMIFS(Cycle_2!F$8:F$55,Cycle_2!E$8:E$55,E34)</f>
        <v>0</v>
      </c>
      <c r="H34" s="68">
        <f>COUNTIF((Cycle_2!H$8:H$55),Bilan_Activites!E34)</f>
        <v>0</v>
      </c>
      <c r="I34" s="68">
        <f>SUMIFS(Cycle_2!I$8:I$55,Cycle_2!H$8:H$55,Bilan_Activites!E34)</f>
        <v>0</v>
      </c>
      <c r="J34" s="68">
        <f>COUNTIF((Cycle_2!K$8:K$55),Bilan_Activites!E34)</f>
        <v>0</v>
      </c>
      <c r="K34" s="68">
        <f>SUMIFS(Cycle_2!L$8:L$55,Cycle_2!K$8:K$55,Bilan_Activites!E34)</f>
        <v>0</v>
      </c>
      <c r="L34" s="69">
        <f>COUNTIF((Cycle_2!N$8:N$55),Bilan_Activites!E34)</f>
        <v>0</v>
      </c>
      <c r="M34" s="69">
        <f>SUMIFS(Cycle_2!O$8:O$55,Cycle_2!N$8:N$55,Bilan_Activites!E34)</f>
        <v>0</v>
      </c>
      <c r="N34" s="69">
        <f>COUNTIF((Cycle_2!Q$8:Q$55),Bilan_Activites!E34)</f>
        <v>0</v>
      </c>
      <c r="O34" s="69">
        <f>SUMIFS(Cycle_2!R$8:R$55,Cycle_2!Q$8:Q$55,Bilan_Activites!E34)</f>
        <v>0</v>
      </c>
      <c r="P34" s="69">
        <f t="shared" si="2"/>
        <v>0</v>
      </c>
      <c r="Q34" s="70">
        <f t="shared" si="3"/>
        <v>0</v>
      </c>
    </row>
    <row r="35" spans="4:17" x14ac:dyDescent="0.25">
      <c r="D35" s="63">
        <v>11</v>
      </c>
      <c r="E35" s="67" t="str">
        <f>IF(Donnees!D14="","",Donnees!D14)</f>
        <v/>
      </c>
      <c r="F35" s="68">
        <f>COUNTIF((Cycle_2!E$8:E$55),E35)</f>
        <v>0</v>
      </c>
      <c r="G35" s="68">
        <f>SUMIFS(Cycle_2!F$8:F$55,Cycle_2!E$8:E$55,E35)</f>
        <v>0</v>
      </c>
      <c r="H35" s="68">
        <f>COUNTIF((Cycle_2!H$8:H$55),Bilan_Activites!E35)</f>
        <v>0</v>
      </c>
      <c r="I35" s="68">
        <f>SUMIFS(Cycle_2!I$8:I$55,Cycle_2!H$8:H$55,Bilan_Activites!E35)</f>
        <v>0</v>
      </c>
      <c r="J35" s="68">
        <f>COUNTIF((Cycle_2!K$8:K$55),Bilan_Activites!E35)</f>
        <v>0</v>
      </c>
      <c r="K35" s="68">
        <f>SUMIFS(Cycle_2!L$8:L$55,Cycle_2!K$8:K$55,Bilan_Activites!E35)</f>
        <v>0</v>
      </c>
      <c r="L35" s="69">
        <f>COUNTIF((Cycle_2!N$8:N$55),Bilan_Activites!E35)</f>
        <v>0</v>
      </c>
      <c r="M35" s="69">
        <f>SUMIFS(Cycle_2!O$8:O$55,Cycle_2!N$8:N$55,Bilan_Activites!E35)</f>
        <v>0</v>
      </c>
      <c r="N35" s="69">
        <f>COUNTIF((Cycle_2!Q$8:Q$55),Bilan_Activites!E35)</f>
        <v>0</v>
      </c>
      <c r="O35" s="69">
        <f>SUMIFS(Cycle_2!R$8:R$55,Cycle_2!Q$8:Q$55,Bilan_Activites!E35)</f>
        <v>0</v>
      </c>
      <c r="P35" s="69">
        <f t="shared" si="2"/>
        <v>0</v>
      </c>
      <c r="Q35" s="70">
        <f t="shared" si="3"/>
        <v>0</v>
      </c>
    </row>
    <row r="36" spans="4:17" x14ac:dyDescent="0.25">
      <c r="D36" s="63">
        <v>12</v>
      </c>
      <c r="E36" s="67" t="str">
        <f>IF(Donnees!D15="","",Donnees!D15)</f>
        <v/>
      </c>
      <c r="F36" s="68">
        <f>COUNTIF((Cycle_2!E$8:E$55),E36)</f>
        <v>0</v>
      </c>
      <c r="G36" s="68">
        <f>SUMIFS(Cycle_2!F$8:F$55,Cycle_2!E$8:E$55,E36)</f>
        <v>0</v>
      </c>
      <c r="H36" s="68">
        <f>COUNTIF((Cycle_2!H$8:H$55),Bilan_Activites!E36)</f>
        <v>0</v>
      </c>
      <c r="I36" s="68">
        <f>SUMIFS(Cycle_2!I$8:I$55,Cycle_2!H$8:H$55,Bilan_Activites!E36)</f>
        <v>0</v>
      </c>
      <c r="J36" s="68">
        <f>COUNTIF((Cycle_2!K$8:K$55),Bilan_Activites!E36)</f>
        <v>0</v>
      </c>
      <c r="K36" s="68">
        <f>SUMIFS(Cycle_2!L$8:L$55,Cycle_2!K$8:K$55,Bilan_Activites!E36)</f>
        <v>0</v>
      </c>
      <c r="L36" s="69">
        <f>COUNTIF((Cycle_2!N$8:N$55),Bilan_Activites!E36)</f>
        <v>0</v>
      </c>
      <c r="M36" s="69">
        <f>SUMIFS(Cycle_2!O$8:O$55,Cycle_2!N$8:N$55,Bilan_Activites!E36)</f>
        <v>0</v>
      </c>
      <c r="N36" s="69">
        <f>COUNTIF((Cycle_2!Q$8:Q$55),Bilan_Activites!E36)</f>
        <v>0</v>
      </c>
      <c r="O36" s="69">
        <f>SUMIFS(Cycle_2!R$8:R$55,Cycle_2!Q$8:Q$55,Bilan_Activites!E36)</f>
        <v>0</v>
      </c>
      <c r="P36" s="69">
        <f t="shared" si="2"/>
        <v>0</v>
      </c>
      <c r="Q36" s="70">
        <f t="shared" si="3"/>
        <v>0</v>
      </c>
    </row>
    <row r="37" spans="4:17" x14ac:dyDescent="0.25">
      <c r="D37" s="63">
        <v>13</v>
      </c>
      <c r="E37" s="67" t="str">
        <f>IF(Donnees!D16="","",Donnees!D16)</f>
        <v/>
      </c>
      <c r="F37" s="68">
        <f>COUNTIF((Cycle_2!E$8:E$55),E37)</f>
        <v>0</v>
      </c>
      <c r="G37" s="68">
        <f>SUMIFS(Cycle_2!F$8:F$55,Cycle_2!E$8:E$55,E37)</f>
        <v>0</v>
      </c>
      <c r="H37" s="68">
        <f>COUNTIF((Cycle_2!H$8:H$55),Bilan_Activites!E37)</f>
        <v>0</v>
      </c>
      <c r="I37" s="68">
        <f>SUMIFS(Cycle_2!I$8:I$55,Cycle_2!H$8:H$55,Bilan_Activites!E37)</f>
        <v>0</v>
      </c>
      <c r="J37" s="68">
        <f>COUNTIF((Cycle_2!K$8:K$55),Bilan_Activites!E37)</f>
        <v>0</v>
      </c>
      <c r="K37" s="68">
        <f>SUMIFS(Cycle_2!L$8:L$55,Cycle_2!K$8:K$55,Bilan_Activites!E37)</f>
        <v>0</v>
      </c>
      <c r="L37" s="69">
        <f>COUNTIF((Cycle_2!N$8:N$55),Bilan_Activites!E37)</f>
        <v>0</v>
      </c>
      <c r="M37" s="69">
        <f>SUMIFS(Cycle_2!O$8:O$55,Cycle_2!N$8:N$55,Bilan_Activites!E37)</f>
        <v>0</v>
      </c>
      <c r="N37" s="69">
        <f>COUNTIF((Cycle_2!Q$8:Q$55),Bilan_Activites!E37)</f>
        <v>0</v>
      </c>
      <c r="O37" s="69">
        <f>SUMIFS(Cycle_2!R$8:R$55,Cycle_2!Q$8:Q$55,Bilan_Activites!E37)</f>
        <v>0</v>
      </c>
      <c r="P37" s="69">
        <f t="shared" si="2"/>
        <v>0</v>
      </c>
      <c r="Q37" s="70">
        <f t="shared" si="3"/>
        <v>0</v>
      </c>
    </row>
    <row r="38" spans="4:17" x14ac:dyDescent="0.25">
      <c r="D38" s="63">
        <v>14</v>
      </c>
      <c r="E38" s="67" t="str">
        <f>IF(Donnees!D17="","",Donnees!D17)</f>
        <v/>
      </c>
      <c r="F38" s="68">
        <f>COUNTIF((Cycle_2!E$8:E$55),E38)</f>
        <v>0</v>
      </c>
      <c r="G38" s="68">
        <f>SUMIFS(Cycle_2!F$8:F$55,Cycle_2!E$8:E$55,E38)</f>
        <v>0</v>
      </c>
      <c r="H38" s="68">
        <f>COUNTIF((Cycle_2!H$8:H$55),Bilan_Activites!E38)</f>
        <v>0</v>
      </c>
      <c r="I38" s="68">
        <f>SUMIFS(Cycle_2!I$8:I$55,Cycle_2!H$8:H$55,Bilan_Activites!E38)</f>
        <v>0</v>
      </c>
      <c r="J38" s="68">
        <f>COUNTIF((Cycle_2!K$8:K$55),Bilan_Activites!E38)</f>
        <v>0</v>
      </c>
      <c r="K38" s="68">
        <f>SUMIFS(Cycle_2!L$8:L$55,Cycle_2!K$8:K$55,Bilan_Activites!E38)</f>
        <v>0</v>
      </c>
      <c r="L38" s="69">
        <f>COUNTIF((Cycle_2!N$8:N$55),Bilan_Activites!E38)</f>
        <v>0</v>
      </c>
      <c r="M38" s="69">
        <f>SUMIFS(Cycle_2!O$8:O$55,Cycle_2!N$8:N$55,Bilan_Activites!E38)</f>
        <v>0</v>
      </c>
      <c r="N38" s="69">
        <f>COUNTIF((Cycle_2!Q$8:Q$55),Bilan_Activites!E38)</f>
        <v>0</v>
      </c>
      <c r="O38" s="69">
        <f>SUMIFS(Cycle_2!R$8:R$55,Cycle_2!Q$8:Q$55,Bilan_Activites!E38)</f>
        <v>0</v>
      </c>
      <c r="P38" s="69">
        <f t="shared" si="2"/>
        <v>0</v>
      </c>
      <c r="Q38" s="70">
        <f t="shared" si="3"/>
        <v>0</v>
      </c>
    </row>
    <row r="39" spans="4:17" x14ac:dyDescent="0.25">
      <c r="D39" s="63">
        <v>15</v>
      </c>
      <c r="E39" s="67" t="str">
        <f>IF(Donnees!D18="","",Donnees!D18)</f>
        <v/>
      </c>
      <c r="F39" s="68">
        <f>COUNTIF((Cycle_2!E$8:E$55),E39)</f>
        <v>0</v>
      </c>
      <c r="G39" s="68">
        <f>SUMIFS(Cycle_2!F$8:F$55,Cycle_2!E$8:E$55,E39)</f>
        <v>0</v>
      </c>
      <c r="H39" s="68">
        <f>COUNTIF((Cycle_2!H$8:H$55),Bilan_Activites!E39)</f>
        <v>0</v>
      </c>
      <c r="I39" s="68">
        <f>SUMIFS(Cycle_2!I$8:I$55,Cycle_2!H$8:H$55,Bilan_Activites!E39)</f>
        <v>0</v>
      </c>
      <c r="J39" s="68">
        <f>COUNTIF((Cycle_2!K$8:K$55),Bilan_Activites!E39)</f>
        <v>0</v>
      </c>
      <c r="K39" s="68">
        <f>SUMIFS(Cycle_2!L$8:L$55,Cycle_2!K$8:K$55,Bilan_Activites!E39)</f>
        <v>0</v>
      </c>
      <c r="L39" s="69">
        <f>COUNTIF((Cycle_2!N$8:N$55),Bilan_Activites!E39)</f>
        <v>0</v>
      </c>
      <c r="M39" s="69">
        <f>SUMIFS(Cycle_2!O$8:O$55,Cycle_2!N$8:N$55,Bilan_Activites!E39)</f>
        <v>0</v>
      </c>
      <c r="N39" s="69">
        <f>COUNTIF((Cycle_2!Q$8:Q$55),Bilan_Activites!E39)</f>
        <v>0</v>
      </c>
      <c r="O39" s="69">
        <f>SUMIFS(Cycle_2!R$8:R$55,Cycle_2!Q$8:Q$55,Bilan_Activites!E39)</f>
        <v>0</v>
      </c>
      <c r="P39" s="69">
        <f t="shared" si="2"/>
        <v>0</v>
      </c>
      <c r="Q39" s="70">
        <f t="shared" si="3"/>
        <v>0</v>
      </c>
    </row>
    <row r="40" spans="4:17" x14ac:dyDescent="0.25">
      <c r="D40" s="63"/>
      <c r="E40" s="67"/>
      <c r="F40" s="68"/>
      <c r="G40" s="68"/>
      <c r="H40" s="68"/>
      <c r="I40" s="68"/>
      <c r="J40" s="68"/>
      <c r="K40" s="68"/>
      <c r="L40" s="65"/>
      <c r="M40" s="65"/>
      <c r="N40" s="65"/>
      <c r="O40" s="65"/>
      <c r="P40" s="65"/>
      <c r="Q40" s="66"/>
    </row>
    <row r="41" spans="4:17" x14ac:dyDescent="0.25">
      <c r="D41" s="63"/>
      <c r="E41" s="64" t="str">
        <f>IF(Donnees!E$2="","",Donnees!E$2)</f>
        <v>Champ_3</v>
      </c>
      <c r="F41" s="65">
        <f>COUNTIF((Cycle_2!D$8:D$55),E41)</f>
        <v>0</v>
      </c>
      <c r="G41" s="65">
        <f>SUMIFS(Cycle_2!F$8:F$55,Cycle_2!D$8:D$55,E41)</f>
        <v>0</v>
      </c>
      <c r="H41" s="65">
        <f>COUNTIF((Cycle_2!G$8:G$55),Bilan_Activites!E41)</f>
        <v>0</v>
      </c>
      <c r="I41" s="65">
        <f>SUMIFS(Cycle_2!I$8:I$55,Cycle_2!G$8:G$55,Bilan_Activites!E41)</f>
        <v>0</v>
      </c>
      <c r="J41" s="65">
        <f>COUNTIF((Cycle_2!J$8:J$55),Bilan_Activites!E41)</f>
        <v>0</v>
      </c>
      <c r="K41" s="65">
        <f>SUMIFS(Cycle_2!L$8:L$55,Cycle_2!J$8:J$55,Bilan_Activites!E41)</f>
        <v>0</v>
      </c>
      <c r="L41" s="65">
        <f>COUNTIF((Cycle_2!M$8:M$55),Bilan_Activites!E41)</f>
        <v>0</v>
      </c>
      <c r="M41" s="65">
        <f>SUMIFS(Cycle_2!O$8:O$55,Cycle_2!M$8:M$55,Bilan_Activites!E41)</f>
        <v>0</v>
      </c>
      <c r="N41" s="65">
        <f>COUNTIF((Cycle_2!P$8:P$55),Bilan_Activites!E41)</f>
        <v>0</v>
      </c>
      <c r="O41" s="65">
        <f>SUMIFS(Cycle_2!R$8:R$55,Cycle_2!P$8:P$55,Bilan_Activites!E41)</f>
        <v>0</v>
      </c>
      <c r="P41" s="65">
        <f t="shared" ref="P41:P56" si="4">F41+H41+J41+L41+N41</f>
        <v>0</v>
      </c>
      <c r="Q41" s="66">
        <f>G41+I41+K41+M41+O41</f>
        <v>0</v>
      </c>
    </row>
    <row r="42" spans="4:17" x14ac:dyDescent="0.25">
      <c r="D42" s="63">
        <v>1</v>
      </c>
      <c r="E42" s="67" t="str">
        <f>IF(Donnees!E4="","",Donnees!E4)</f>
        <v>Activités gymniques</v>
      </c>
      <c r="F42" s="68">
        <f>COUNTIF((Cycle_2!E$8:E$55),E42)</f>
        <v>0</v>
      </c>
      <c r="G42" s="68">
        <f>SUMIFS(Cycle_2!F$8:F$55,Cycle_2!E$8:E$55,E42)</f>
        <v>0</v>
      </c>
      <c r="H42" s="68">
        <f>COUNTIF((Cycle_2!H$8:H$55),Bilan_Activites!E42)</f>
        <v>0</v>
      </c>
      <c r="I42" s="68">
        <f>SUMIFS(Cycle_2!I$8:I$55,Cycle_2!H$8:H$55,Bilan_Activites!E42)</f>
        <v>0</v>
      </c>
      <c r="J42" s="68">
        <f>COUNTIF((Cycle_2!K$8:K$55),Bilan_Activites!E42)</f>
        <v>0</v>
      </c>
      <c r="K42" s="68">
        <f>SUMIFS(Cycle_2!L$8:L$55,Cycle_2!K$8:K$55,Bilan_Activites!E42)</f>
        <v>0</v>
      </c>
      <c r="L42" s="69">
        <f>COUNTIF((Cycle_2!N$8:N$55),Bilan_Activites!E42)</f>
        <v>0</v>
      </c>
      <c r="M42" s="69">
        <f>SUMIFS(Cycle_2!O$8:O$55,Cycle_2!N$8:N$55,Bilan_Activites!E42)</f>
        <v>0</v>
      </c>
      <c r="N42" s="69">
        <f>COUNTIF((Cycle_2!Q$8:Q$55),Bilan_Activites!E42)</f>
        <v>0</v>
      </c>
      <c r="O42" s="69">
        <f>SUMIFS(Cycle_2!R$8:R$55,Cycle_2!Q$8:Q$55,Bilan_Activites!E42)</f>
        <v>0</v>
      </c>
      <c r="P42" s="69">
        <f t="shared" si="4"/>
        <v>0</v>
      </c>
      <c r="Q42" s="70">
        <f>G42+I42+K42+M42+O42</f>
        <v>0</v>
      </c>
    </row>
    <row r="43" spans="4:17" x14ac:dyDescent="0.25">
      <c r="D43" s="63">
        <v>2</v>
      </c>
      <c r="E43" s="67" t="str">
        <f>IF(Donnees!E5="","",Donnees!E5)</f>
        <v>Arts du cirque</v>
      </c>
      <c r="F43" s="68">
        <f>COUNTIF((Cycle_2!E$8:E$55),E43)</f>
        <v>0</v>
      </c>
      <c r="G43" s="68">
        <f>SUMIFS(Cycle_2!F$8:F$55,Cycle_2!E$8:E$55,E43)</f>
        <v>0</v>
      </c>
      <c r="H43" s="68">
        <f>COUNTIF((Cycle_2!H$8:H$55),Bilan_Activites!E43)</f>
        <v>0</v>
      </c>
      <c r="I43" s="68">
        <f>SUMIFS(Cycle_2!I$8:I$55,Cycle_2!H$8:H$55,Bilan_Activites!E43)</f>
        <v>0</v>
      </c>
      <c r="J43" s="68">
        <f>COUNTIF((Cycle_2!K$8:K$55),Bilan_Activites!E43)</f>
        <v>0</v>
      </c>
      <c r="K43" s="68">
        <f>SUMIFS(Cycle_2!L$8:L$55,Cycle_2!K$8:K$55,Bilan_Activites!E43)</f>
        <v>0</v>
      </c>
      <c r="L43" s="69">
        <f>COUNTIF((Cycle_2!N$8:N$55),Bilan_Activites!E43)</f>
        <v>0</v>
      </c>
      <c r="M43" s="69">
        <f>SUMIFS(Cycle_2!O$8:O$55,Cycle_2!N$8:N$55,Bilan_Activites!E43)</f>
        <v>0</v>
      </c>
      <c r="N43" s="69">
        <f>COUNTIF((Cycle_2!Q$8:Q$55),Bilan_Activites!E43)</f>
        <v>0</v>
      </c>
      <c r="O43" s="69">
        <f>SUMIFS(Cycle_2!R$8:R$55,Cycle_2!Q$8:Q$55,Bilan_Activites!E43)</f>
        <v>0</v>
      </c>
      <c r="P43" s="69">
        <f t="shared" si="4"/>
        <v>0</v>
      </c>
      <c r="Q43" s="70">
        <f t="shared" ref="Q43:Q56" si="5">G43+I43+K43+M43+O43</f>
        <v>0</v>
      </c>
    </row>
    <row r="44" spans="4:17" x14ac:dyDescent="0.25">
      <c r="D44" s="63">
        <v>3</v>
      </c>
      <c r="E44" s="67" t="str">
        <f>IF(Donnees!E6="","",Donnees!E6)</f>
        <v>Danse de création</v>
      </c>
      <c r="F44" s="68">
        <f>COUNTIF((Cycle_2!E$8:E$55),E44)</f>
        <v>0</v>
      </c>
      <c r="G44" s="68">
        <f>SUMIFS(Cycle_2!F$8:F$55,Cycle_2!E$8:E$55,E44)</f>
        <v>0</v>
      </c>
      <c r="H44" s="68">
        <f>COUNTIF((Cycle_2!H$8:H$55),Bilan_Activites!E44)</f>
        <v>0</v>
      </c>
      <c r="I44" s="68">
        <f>SUMIFS(Cycle_2!I$8:I$55,Cycle_2!H$8:H$55,Bilan_Activites!E44)</f>
        <v>0</v>
      </c>
      <c r="J44" s="68">
        <f>COUNTIF((Cycle_2!K$8:K$55),Bilan_Activites!E44)</f>
        <v>0</v>
      </c>
      <c r="K44" s="68">
        <f>SUMIFS(Cycle_2!L$8:L$55,Cycle_2!K$8:K$55,Bilan_Activites!E44)</f>
        <v>0</v>
      </c>
      <c r="L44" s="69">
        <f>COUNTIF((Cycle_2!N$8:N$55),Bilan_Activites!E44)</f>
        <v>0</v>
      </c>
      <c r="M44" s="69">
        <f>SUMIFS(Cycle_2!O$8:O$55,Cycle_2!N$8:N$55,Bilan_Activites!E44)</f>
        <v>0</v>
      </c>
      <c r="N44" s="69">
        <f>COUNTIF((Cycle_2!Q$8:Q$55),Bilan_Activites!E44)</f>
        <v>0</v>
      </c>
      <c r="O44" s="69">
        <f>SUMIFS(Cycle_2!R$8:R$55,Cycle_2!Q$8:Q$55,Bilan_Activites!E44)</f>
        <v>0</v>
      </c>
      <c r="P44" s="69">
        <f t="shared" si="4"/>
        <v>0</v>
      </c>
      <c r="Q44" s="70">
        <f t="shared" si="5"/>
        <v>0</v>
      </c>
    </row>
    <row r="45" spans="4:17" x14ac:dyDescent="0.25">
      <c r="D45" s="63">
        <v>4</v>
      </c>
      <c r="E45" s="67" t="str">
        <f>IF(Donnees!E7="","",Donnees!E7)</f>
        <v xml:space="preserve">Autres </v>
      </c>
      <c r="F45" s="68">
        <f>COUNTIF((Cycle_2!E$8:E$55),E45)</f>
        <v>0</v>
      </c>
      <c r="G45" s="68">
        <f>SUMIFS(Cycle_2!F$8:F$55,Cycle_2!E$8:E$55,E45)</f>
        <v>0</v>
      </c>
      <c r="H45" s="68">
        <f>COUNTIF((Cycle_2!H$8:H$55),Bilan_Activites!E45)</f>
        <v>0</v>
      </c>
      <c r="I45" s="68">
        <f>SUMIFS(Cycle_2!I$8:I$55,Cycle_2!H$8:H$55,Bilan_Activites!E45)</f>
        <v>0</v>
      </c>
      <c r="J45" s="68">
        <f>COUNTIF((Cycle_2!K$8:K$55),Bilan_Activites!E45)</f>
        <v>0</v>
      </c>
      <c r="K45" s="68">
        <f>SUMIFS(Cycle_2!L$8:L$55,Cycle_2!K$8:K$55,Bilan_Activites!E45)</f>
        <v>0</v>
      </c>
      <c r="L45" s="69">
        <f>COUNTIF((Cycle_2!N$8:N$55),Bilan_Activites!E45)</f>
        <v>0</v>
      </c>
      <c r="M45" s="69">
        <f>SUMIFS(Cycle_2!O$8:O$55,Cycle_2!N$8:N$55,Bilan_Activites!E45)</f>
        <v>0</v>
      </c>
      <c r="N45" s="69">
        <f>COUNTIF((Cycle_2!Q$8:Q$55),Bilan_Activites!E45)</f>
        <v>0</v>
      </c>
      <c r="O45" s="69">
        <f>SUMIFS(Cycle_2!R$8:R$55,Cycle_2!Q$8:Q$55,Bilan_Activites!E45)</f>
        <v>0</v>
      </c>
      <c r="P45" s="69">
        <f t="shared" si="4"/>
        <v>0</v>
      </c>
      <c r="Q45" s="70">
        <f t="shared" si="5"/>
        <v>0</v>
      </c>
    </row>
    <row r="46" spans="4:17" x14ac:dyDescent="0.25">
      <c r="D46" s="63">
        <v>5</v>
      </c>
      <c r="E46" s="67" t="str">
        <f>IF(Donnees!E8="","",Donnees!E8)</f>
        <v/>
      </c>
      <c r="F46" s="68">
        <f>COUNTIF((Cycle_2!E$8:E$55),E46)</f>
        <v>0</v>
      </c>
      <c r="G46" s="68">
        <f>SUMIFS(Cycle_2!F$8:F$55,Cycle_2!E$8:E$55,E46)</f>
        <v>0</v>
      </c>
      <c r="H46" s="68">
        <f>COUNTIF((Cycle_2!H$8:H$55),Bilan_Activites!E46)</f>
        <v>0</v>
      </c>
      <c r="I46" s="68">
        <f>SUMIFS(Cycle_2!I$8:I$55,Cycle_2!H$8:H$55,Bilan_Activites!E46)</f>
        <v>0</v>
      </c>
      <c r="J46" s="68">
        <f>COUNTIF((Cycle_2!K$8:K$55),Bilan_Activites!E46)</f>
        <v>0</v>
      </c>
      <c r="K46" s="68">
        <f>SUMIFS(Cycle_2!L$8:L$55,Cycle_2!K$8:K$55,Bilan_Activites!E46)</f>
        <v>0</v>
      </c>
      <c r="L46" s="69">
        <f>COUNTIF((Cycle_2!N$8:N$55),Bilan_Activites!E46)</f>
        <v>0</v>
      </c>
      <c r="M46" s="69">
        <f>SUMIFS(Cycle_2!O$8:O$55,Cycle_2!N$8:N$55,Bilan_Activites!E46)</f>
        <v>0</v>
      </c>
      <c r="N46" s="69">
        <f>COUNTIF((Cycle_2!Q$8:Q$55),Bilan_Activites!E46)</f>
        <v>0</v>
      </c>
      <c r="O46" s="69">
        <f>SUMIFS(Cycle_2!R$8:R$55,Cycle_2!Q$8:Q$55,Bilan_Activites!E46)</f>
        <v>0</v>
      </c>
      <c r="P46" s="69">
        <f t="shared" si="4"/>
        <v>0</v>
      </c>
      <c r="Q46" s="70">
        <f t="shared" si="5"/>
        <v>0</v>
      </c>
    </row>
    <row r="47" spans="4:17" x14ac:dyDescent="0.25">
      <c r="D47" s="63">
        <v>6</v>
      </c>
      <c r="E47" s="67" t="str">
        <f>IF(Donnees!E9="","",Donnees!E9)</f>
        <v/>
      </c>
      <c r="F47" s="68">
        <f>COUNTIF((Cycle_2!E$8:E$55),E47)</f>
        <v>0</v>
      </c>
      <c r="G47" s="68">
        <f>SUMIFS(Cycle_2!F$8:F$55,Cycle_2!E$8:E$55,E47)</f>
        <v>0</v>
      </c>
      <c r="H47" s="68">
        <f>COUNTIF((Cycle_2!H$8:H$55),Bilan_Activites!E47)</f>
        <v>0</v>
      </c>
      <c r="I47" s="68">
        <f>SUMIFS(Cycle_2!I$8:I$55,Cycle_2!H$8:H$55,Bilan_Activites!E47)</f>
        <v>0</v>
      </c>
      <c r="J47" s="68">
        <f>COUNTIF((Cycle_2!K$8:K$55),Bilan_Activites!E47)</f>
        <v>0</v>
      </c>
      <c r="K47" s="68">
        <f>SUMIFS(Cycle_2!L$8:L$55,Cycle_2!K$8:K$55,Bilan_Activites!E47)</f>
        <v>0</v>
      </c>
      <c r="L47" s="69">
        <f>COUNTIF((Cycle_2!N$8:N$55),Bilan_Activites!E47)</f>
        <v>0</v>
      </c>
      <c r="M47" s="69">
        <f>SUMIFS(Cycle_2!O$8:O$55,Cycle_2!N$8:N$55,Bilan_Activites!E47)</f>
        <v>0</v>
      </c>
      <c r="N47" s="69">
        <f>COUNTIF((Cycle_2!Q$8:Q$55),Bilan_Activites!E47)</f>
        <v>0</v>
      </c>
      <c r="O47" s="69">
        <f>SUMIFS(Cycle_2!R$8:R$55,Cycle_2!Q$8:Q$55,Bilan_Activites!E47)</f>
        <v>0</v>
      </c>
      <c r="P47" s="69">
        <f t="shared" si="4"/>
        <v>0</v>
      </c>
      <c r="Q47" s="70">
        <f t="shared" si="5"/>
        <v>0</v>
      </c>
    </row>
    <row r="48" spans="4:17" x14ac:dyDescent="0.25">
      <c r="D48" s="63">
        <v>7</v>
      </c>
      <c r="E48" s="67" t="str">
        <f>IF(Donnees!E10="","",Donnees!E10)</f>
        <v/>
      </c>
      <c r="F48" s="68">
        <f>COUNTIF((Cycle_2!E$8:E$55),E48)</f>
        <v>0</v>
      </c>
      <c r="G48" s="68">
        <f>SUMIFS(Cycle_2!F$8:F$55,Cycle_2!E$8:E$55,E48)</f>
        <v>0</v>
      </c>
      <c r="H48" s="68">
        <f>COUNTIF((Cycle_2!H$8:H$55),Bilan_Activites!E48)</f>
        <v>0</v>
      </c>
      <c r="I48" s="68">
        <f>SUMIFS(Cycle_2!I$8:I$55,Cycle_2!H$8:H$55,Bilan_Activites!E48)</f>
        <v>0</v>
      </c>
      <c r="J48" s="68">
        <f>COUNTIF((Cycle_2!K$8:K$55),Bilan_Activites!E48)</f>
        <v>0</v>
      </c>
      <c r="K48" s="68">
        <f>SUMIFS(Cycle_2!L$8:L$55,Cycle_2!K$8:K$55,Bilan_Activites!E48)</f>
        <v>0</v>
      </c>
      <c r="L48" s="69">
        <f>COUNTIF((Cycle_2!N$8:N$55),Bilan_Activites!E48)</f>
        <v>0</v>
      </c>
      <c r="M48" s="69">
        <f>SUMIFS(Cycle_2!O$8:O$55,Cycle_2!N$8:N$55,Bilan_Activites!E48)</f>
        <v>0</v>
      </c>
      <c r="N48" s="69">
        <f>COUNTIF((Cycle_2!Q$8:Q$55),Bilan_Activites!E48)</f>
        <v>0</v>
      </c>
      <c r="O48" s="69">
        <f>SUMIFS(Cycle_2!R$8:R$55,Cycle_2!Q$8:Q$55,Bilan_Activites!E48)</f>
        <v>0</v>
      </c>
      <c r="P48" s="69">
        <f t="shared" si="4"/>
        <v>0</v>
      </c>
      <c r="Q48" s="70">
        <f t="shared" si="5"/>
        <v>0</v>
      </c>
    </row>
    <row r="49" spans="4:17" x14ac:dyDescent="0.25">
      <c r="D49" s="63">
        <v>8</v>
      </c>
      <c r="E49" s="67" t="str">
        <f>IF(Donnees!E11="","",Donnees!E11)</f>
        <v/>
      </c>
      <c r="F49" s="68">
        <f>COUNTIF((Cycle_2!E$8:E$55),E49)</f>
        <v>0</v>
      </c>
      <c r="G49" s="68">
        <f>SUMIFS(Cycle_2!F$8:F$55,Cycle_2!E$8:E$55,E49)</f>
        <v>0</v>
      </c>
      <c r="H49" s="68">
        <f>COUNTIF((Cycle_2!H$8:H$55),Bilan_Activites!E49)</f>
        <v>0</v>
      </c>
      <c r="I49" s="68">
        <f>SUMIFS(Cycle_2!I$8:I$55,Cycle_2!H$8:H$55,Bilan_Activites!E49)</f>
        <v>0</v>
      </c>
      <c r="J49" s="68">
        <f>COUNTIF((Cycle_2!K$8:K$55),Bilan_Activites!E49)</f>
        <v>0</v>
      </c>
      <c r="K49" s="68">
        <f>SUMIFS(Cycle_2!L$8:L$55,Cycle_2!K$8:K$55,Bilan_Activites!E49)</f>
        <v>0</v>
      </c>
      <c r="L49" s="69">
        <f>COUNTIF((Cycle_2!N$8:N$55),Bilan_Activites!E49)</f>
        <v>0</v>
      </c>
      <c r="M49" s="69">
        <f>SUMIFS(Cycle_2!O$8:O$55,Cycle_2!N$8:N$55,Bilan_Activites!E49)</f>
        <v>0</v>
      </c>
      <c r="N49" s="69">
        <f>COUNTIF((Cycle_2!Q$8:Q$55),Bilan_Activites!E49)</f>
        <v>0</v>
      </c>
      <c r="O49" s="69">
        <f>SUMIFS(Cycle_2!R$8:R$55,Cycle_2!Q$8:Q$55,Bilan_Activites!E49)</f>
        <v>0</v>
      </c>
      <c r="P49" s="69">
        <f t="shared" si="4"/>
        <v>0</v>
      </c>
      <c r="Q49" s="70">
        <f t="shared" si="5"/>
        <v>0</v>
      </c>
    </row>
    <row r="50" spans="4:17" x14ac:dyDescent="0.25">
      <c r="D50" s="63">
        <v>9</v>
      </c>
      <c r="E50" s="67" t="str">
        <f>IF(Donnees!E12="","",Donnees!E12)</f>
        <v/>
      </c>
      <c r="F50" s="68">
        <f>COUNTIF((Cycle_2!E$8:E$55),E50)</f>
        <v>0</v>
      </c>
      <c r="G50" s="68">
        <f>SUMIFS(Cycle_2!F$8:F$55,Cycle_2!E$8:E$55,E50)</f>
        <v>0</v>
      </c>
      <c r="H50" s="68">
        <f>COUNTIF((Cycle_2!H$8:H$55),Bilan_Activites!E50)</f>
        <v>0</v>
      </c>
      <c r="I50" s="68">
        <f>SUMIFS(Cycle_2!I$8:I$55,Cycle_2!H$8:H$55,Bilan_Activites!E50)</f>
        <v>0</v>
      </c>
      <c r="J50" s="68">
        <f>COUNTIF((Cycle_2!K$8:K$55),Bilan_Activites!E50)</f>
        <v>0</v>
      </c>
      <c r="K50" s="68">
        <f>SUMIFS(Cycle_2!L$8:L$55,Cycle_2!K$8:K$55,Bilan_Activites!E50)</f>
        <v>0</v>
      </c>
      <c r="L50" s="69">
        <f>COUNTIF((Cycle_2!N$8:N$55),Bilan_Activites!E50)</f>
        <v>0</v>
      </c>
      <c r="M50" s="69">
        <f>SUMIFS(Cycle_2!O$8:O$55,Cycle_2!N$8:N$55,Bilan_Activites!E50)</f>
        <v>0</v>
      </c>
      <c r="N50" s="69">
        <f>COUNTIF((Cycle_2!Q$8:Q$55),Bilan_Activites!E50)</f>
        <v>0</v>
      </c>
      <c r="O50" s="69">
        <f>SUMIFS(Cycle_2!R$8:R$55,Cycle_2!Q$8:Q$55,Bilan_Activites!E50)</f>
        <v>0</v>
      </c>
      <c r="P50" s="69">
        <f t="shared" si="4"/>
        <v>0</v>
      </c>
      <c r="Q50" s="70">
        <f t="shared" si="5"/>
        <v>0</v>
      </c>
    </row>
    <row r="51" spans="4:17" x14ac:dyDescent="0.25">
      <c r="D51" s="63">
        <v>10</v>
      </c>
      <c r="E51" s="67" t="str">
        <f>IF(Donnees!E13="","",Donnees!E13)</f>
        <v/>
      </c>
      <c r="F51" s="68">
        <f>COUNTIF((Cycle_2!E$8:E$55),E51)</f>
        <v>0</v>
      </c>
      <c r="G51" s="68">
        <f>SUMIFS(Cycle_2!F$8:F$55,Cycle_2!E$8:E$55,E51)</f>
        <v>0</v>
      </c>
      <c r="H51" s="68">
        <f>COUNTIF((Cycle_2!H$8:H$55),Bilan_Activites!E51)</f>
        <v>0</v>
      </c>
      <c r="I51" s="68">
        <f>SUMIFS(Cycle_2!I$8:I$55,Cycle_2!H$8:H$55,Bilan_Activites!E51)</f>
        <v>0</v>
      </c>
      <c r="J51" s="68">
        <f>COUNTIF((Cycle_2!K$8:K$55),Bilan_Activites!E51)</f>
        <v>0</v>
      </c>
      <c r="K51" s="68">
        <f>SUMIFS(Cycle_2!L$8:L$55,Cycle_2!K$8:K$55,Bilan_Activites!E51)</f>
        <v>0</v>
      </c>
      <c r="L51" s="69">
        <f>COUNTIF((Cycle_2!N$8:N$55),Bilan_Activites!E51)</f>
        <v>0</v>
      </c>
      <c r="M51" s="69">
        <f>SUMIFS(Cycle_2!O$8:O$55,Cycle_2!N$8:N$55,Bilan_Activites!E51)</f>
        <v>0</v>
      </c>
      <c r="N51" s="69">
        <f>COUNTIF((Cycle_2!Q$8:Q$55),Bilan_Activites!E51)</f>
        <v>0</v>
      </c>
      <c r="O51" s="69">
        <f>SUMIFS(Cycle_2!R$8:R$55,Cycle_2!Q$8:Q$55,Bilan_Activites!E51)</f>
        <v>0</v>
      </c>
      <c r="P51" s="69">
        <f t="shared" si="4"/>
        <v>0</v>
      </c>
      <c r="Q51" s="70">
        <f t="shared" si="5"/>
        <v>0</v>
      </c>
    </row>
    <row r="52" spans="4:17" x14ac:dyDescent="0.25">
      <c r="D52" s="63">
        <v>11</v>
      </c>
      <c r="E52" s="67" t="str">
        <f>IF(Donnees!E14="","",Donnees!E14)</f>
        <v/>
      </c>
      <c r="F52" s="68">
        <f>COUNTIF((Cycle_2!E$8:E$55),E52)</f>
        <v>0</v>
      </c>
      <c r="G52" s="68">
        <f>SUMIFS(Cycle_2!F$8:F$55,Cycle_2!E$8:E$55,E52)</f>
        <v>0</v>
      </c>
      <c r="H52" s="68">
        <f>COUNTIF((Cycle_2!H$8:H$55),Bilan_Activites!E52)</f>
        <v>0</v>
      </c>
      <c r="I52" s="68">
        <f>SUMIFS(Cycle_2!I$8:I$55,Cycle_2!H$8:H$55,Bilan_Activites!E52)</f>
        <v>0</v>
      </c>
      <c r="J52" s="68">
        <f>COUNTIF((Cycle_2!K$8:K$55),Bilan_Activites!E52)</f>
        <v>0</v>
      </c>
      <c r="K52" s="68">
        <f>SUMIFS(Cycle_2!L$8:L$55,Cycle_2!K$8:K$55,Bilan_Activites!E52)</f>
        <v>0</v>
      </c>
      <c r="L52" s="69">
        <f>COUNTIF((Cycle_2!N$8:N$55),Bilan_Activites!E52)</f>
        <v>0</v>
      </c>
      <c r="M52" s="69">
        <f>SUMIFS(Cycle_2!O$8:O$55,Cycle_2!N$8:N$55,Bilan_Activites!E52)</f>
        <v>0</v>
      </c>
      <c r="N52" s="69">
        <f>COUNTIF((Cycle_2!Q$8:Q$55),Bilan_Activites!E52)</f>
        <v>0</v>
      </c>
      <c r="O52" s="69">
        <f>SUMIFS(Cycle_2!R$8:R$55,Cycle_2!Q$8:Q$55,Bilan_Activites!E52)</f>
        <v>0</v>
      </c>
      <c r="P52" s="69">
        <f t="shared" si="4"/>
        <v>0</v>
      </c>
      <c r="Q52" s="70">
        <f t="shared" si="5"/>
        <v>0</v>
      </c>
    </row>
    <row r="53" spans="4:17" x14ac:dyDescent="0.25">
      <c r="D53" s="63">
        <v>12</v>
      </c>
      <c r="E53" s="67" t="str">
        <f>IF(Donnees!E15="","",Donnees!E15)</f>
        <v/>
      </c>
      <c r="F53" s="68">
        <f>COUNTIF((Cycle_2!E$8:E$55),E53)</f>
        <v>0</v>
      </c>
      <c r="G53" s="68">
        <f>SUMIFS(Cycle_2!F$8:F$55,Cycle_2!E$8:E$55,E53)</f>
        <v>0</v>
      </c>
      <c r="H53" s="68">
        <f>COUNTIF((Cycle_2!H$8:H$55),Bilan_Activites!E53)</f>
        <v>0</v>
      </c>
      <c r="I53" s="68">
        <f>SUMIFS(Cycle_2!I$8:I$55,Cycle_2!H$8:H$55,Bilan_Activites!E53)</f>
        <v>0</v>
      </c>
      <c r="J53" s="68">
        <f>COUNTIF((Cycle_2!K$8:K$55),Bilan_Activites!E53)</f>
        <v>0</v>
      </c>
      <c r="K53" s="68">
        <f>SUMIFS(Cycle_2!L$8:L$55,Cycle_2!K$8:K$55,Bilan_Activites!E53)</f>
        <v>0</v>
      </c>
      <c r="L53" s="69">
        <f>COUNTIF((Cycle_2!N$8:N$55),Bilan_Activites!E53)</f>
        <v>0</v>
      </c>
      <c r="M53" s="69">
        <f>SUMIFS(Cycle_2!O$8:O$55,Cycle_2!N$8:N$55,Bilan_Activites!E53)</f>
        <v>0</v>
      </c>
      <c r="N53" s="69">
        <f>COUNTIF((Cycle_2!Q$8:Q$55),Bilan_Activites!E53)</f>
        <v>0</v>
      </c>
      <c r="O53" s="69">
        <f>SUMIFS(Cycle_2!R$8:R$55,Cycle_2!Q$8:Q$55,Bilan_Activites!E53)</f>
        <v>0</v>
      </c>
      <c r="P53" s="69">
        <f t="shared" si="4"/>
        <v>0</v>
      </c>
      <c r="Q53" s="70">
        <f t="shared" si="5"/>
        <v>0</v>
      </c>
    </row>
    <row r="54" spans="4:17" x14ac:dyDescent="0.25">
      <c r="D54" s="63">
        <v>13</v>
      </c>
      <c r="E54" s="67" t="str">
        <f>IF(Donnees!E16="","",Donnees!E16)</f>
        <v/>
      </c>
      <c r="F54" s="68">
        <f>COUNTIF((Cycle_2!E$8:E$55),E54)</f>
        <v>0</v>
      </c>
      <c r="G54" s="68">
        <f>SUMIFS(Cycle_2!F$8:F$55,Cycle_2!E$8:E$55,E54)</f>
        <v>0</v>
      </c>
      <c r="H54" s="68">
        <f>COUNTIF((Cycle_2!H$8:H$55),Bilan_Activites!E54)</f>
        <v>0</v>
      </c>
      <c r="I54" s="68">
        <f>SUMIFS(Cycle_2!I$8:I$55,Cycle_2!H$8:H$55,Bilan_Activites!E54)</f>
        <v>0</v>
      </c>
      <c r="J54" s="68">
        <f>COUNTIF((Cycle_2!K$8:K$55),Bilan_Activites!E54)</f>
        <v>0</v>
      </c>
      <c r="K54" s="68">
        <f>SUMIFS(Cycle_2!L$8:L$55,Cycle_2!K$8:K$55,Bilan_Activites!E54)</f>
        <v>0</v>
      </c>
      <c r="L54" s="69">
        <f>COUNTIF((Cycle_2!N$8:N$55),Bilan_Activites!E54)</f>
        <v>0</v>
      </c>
      <c r="M54" s="69">
        <f>SUMIFS(Cycle_2!O$8:O$55,Cycle_2!N$8:N$55,Bilan_Activites!E54)</f>
        <v>0</v>
      </c>
      <c r="N54" s="69">
        <f>COUNTIF((Cycle_2!Q$8:Q$55),Bilan_Activites!E54)</f>
        <v>0</v>
      </c>
      <c r="O54" s="69">
        <f>SUMIFS(Cycle_2!R$8:R$55,Cycle_2!Q$8:Q$55,Bilan_Activites!E54)</f>
        <v>0</v>
      </c>
      <c r="P54" s="69">
        <f t="shared" si="4"/>
        <v>0</v>
      </c>
      <c r="Q54" s="70">
        <f t="shared" si="5"/>
        <v>0</v>
      </c>
    </row>
    <row r="55" spans="4:17" x14ac:dyDescent="0.25">
      <c r="D55" s="63">
        <v>14</v>
      </c>
      <c r="E55" s="67" t="str">
        <f>IF(Donnees!E17="","",Donnees!E17)</f>
        <v/>
      </c>
      <c r="F55" s="68">
        <f>COUNTIF((Cycle_2!E$8:E$55),E55)</f>
        <v>0</v>
      </c>
      <c r="G55" s="68">
        <f>SUMIFS(Cycle_2!F$8:F$55,Cycle_2!E$8:E$55,E55)</f>
        <v>0</v>
      </c>
      <c r="H55" s="68">
        <f>COUNTIF((Cycle_2!H$8:H$55),Bilan_Activites!E55)</f>
        <v>0</v>
      </c>
      <c r="I55" s="68">
        <f>SUMIFS(Cycle_2!I$8:I$55,Cycle_2!H$8:H$55,Bilan_Activites!E55)</f>
        <v>0</v>
      </c>
      <c r="J55" s="68">
        <f>COUNTIF((Cycle_2!K$8:K$55),Bilan_Activites!E55)</f>
        <v>0</v>
      </c>
      <c r="K55" s="68">
        <f>SUMIFS(Cycle_2!L$8:L$55,Cycle_2!K$8:K$55,Bilan_Activites!E55)</f>
        <v>0</v>
      </c>
      <c r="L55" s="69">
        <f>COUNTIF((Cycle_2!N$8:N$55),Bilan_Activites!E55)</f>
        <v>0</v>
      </c>
      <c r="M55" s="69">
        <f>SUMIFS(Cycle_2!O$8:O$55,Cycle_2!N$8:N$55,Bilan_Activites!E55)</f>
        <v>0</v>
      </c>
      <c r="N55" s="69">
        <f>COUNTIF((Cycle_2!Q$8:Q$55),Bilan_Activites!E55)</f>
        <v>0</v>
      </c>
      <c r="O55" s="69">
        <f>SUMIFS(Cycle_2!R$8:R$55,Cycle_2!Q$8:Q$55,Bilan_Activites!E55)</f>
        <v>0</v>
      </c>
      <c r="P55" s="69">
        <f t="shared" si="4"/>
        <v>0</v>
      </c>
      <c r="Q55" s="70">
        <f t="shared" si="5"/>
        <v>0</v>
      </c>
    </row>
    <row r="56" spans="4:17" x14ac:dyDescent="0.25">
      <c r="D56" s="63">
        <v>15</v>
      </c>
      <c r="E56" s="67" t="str">
        <f>IF(Donnees!E18="","",Donnees!E18)</f>
        <v/>
      </c>
      <c r="F56" s="68">
        <f>COUNTIF((Cycle_2!E$8:E$55),E56)</f>
        <v>0</v>
      </c>
      <c r="G56" s="68">
        <f>SUMIFS(Cycle_2!F$8:F$55,Cycle_2!E$8:E$55,E56)</f>
        <v>0</v>
      </c>
      <c r="H56" s="68">
        <f>COUNTIF((Cycle_2!H$8:H$55),Bilan_Activites!E56)</f>
        <v>0</v>
      </c>
      <c r="I56" s="68">
        <f>SUMIFS(Cycle_2!I$8:I$55,Cycle_2!H$8:H$55,Bilan_Activites!E56)</f>
        <v>0</v>
      </c>
      <c r="J56" s="68">
        <f>COUNTIF((Cycle_2!K$8:K$55),Bilan_Activites!E56)</f>
        <v>0</v>
      </c>
      <c r="K56" s="68">
        <f>SUMIFS(Cycle_2!L$8:L$55,Cycle_2!K$8:K$55,Bilan_Activites!E56)</f>
        <v>0</v>
      </c>
      <c r="L56" s="69">
        <f>COUNTIF((Cycle_2!N$8:N$55),Bilan_Activites!E56)</f>
        <v>0</v>
      </c>
      <c r="M56" s="69">
        <f>SUMIFS(Cycle_2!O$8:O$55,Cycle_2!N$8:N$55,Bilan_Activites!E56)</f>
        <v>0</v>
      </c>
      <c r="N56" s="69">
        <f>COUNTIF((Cycle_2!Q$8:Q$55),Bilan_Activites!E56)</f>
        <v>0</v>
      </c>
      <c r="O56" s="69">
        <f>SUMIFS(Cycle_2!R$8:R$55,Cycle_2!Q$8:Q$55,Bilan_Activites!E56)</f>
        <v>0</v>
      </c>
      <c r="P56" s="69">
        <f t="shared" si="4"/>
        <v>0</v>
      </c>
      <c r="Q56" s="70">
        <f t="shared" si="5"/>
        <v>0</v>
      </c>
    </row>
    <row r="57" spans="4:17" x14ac:dyDescent="0.25">
      <c r="D57" s="63"/>
      <c r="E57" s="67"/>
      <c r="F57" s="68"/>
      <c r="G57" s="68"/>
      <c r="H57" s="68"/>
      <c r="I57" s="68"/>
      <c r="J57" s="68"/>
      <c r="K57" s="68"/>
      <c r="L57" s="65"/>
      <c r="M57" s="65"/>
      <c r="N57" s="65"/>
      <c r="O57" s="65"/>
      <c r="P57" s="65"/>
      <c r="Q57" s="66"/>
    </row>
    <row r="58" spans="4:17" x14ac:dyDescent="0.25">
      <c r="D58" s="63"/>
      <c r="E58" s="64" t="str">
        <f>IF(Donnees!F$2="","",Donnees!F$2)</f>
        <v>Champ_4</v>
      </c>
      <c r="F58" s="65">
        <f>COUNTIF((Cycle_2!D$8:D$55),E58)</f>
        <v>0</v>
      </c>
      <c r="G58" s="65">
        <f>SUMIFS(Cycle_2!F$8:F$55,Cycle_2!D$8:D$55,E58)</f>
        <v>0</v>
      </c>
      <c r="H58" s="65">
        <f>COUNTIF((Cycle_2!G$8:G$55),Bilan_Activites!E58)</f>
        <v>0</v>
      </c>
      <c r="I58" s="65">
        <f>SUMIFS(Cycle_2!I$8:I$55,Cycle_2!G$8:G$55,Bilan_Activites!E58)</f>
        <v>0</v>
      </c>
      <c r="J58" s="65">
        <f>COUNTIF((Cycle_2!J$8:J$55),Bilan_Activites!E58)</f>
        <v>0</v>
      </c>
      <c r="K58" s="65">
        <f>SUMIFS(Cycle_2!L$8:L$55,Cycle_2!J$8:J$55,Bilan_Activites!E58)</f>
        <v>0</v>
      </c>
      <c r="L58" s="65">
        <f>COUNTIF((Cycle_2!M$8:M$55),Bilan_Activites!E58)</f>
        <v>0</v>
      </c>
      <c r="M58" s="65">
        <f>SUMIFS(Cycle_2!O$8:O$55,Cycle_2!M$8:M$55,Bilan_Activites!E58)</f>
        <v>0</v>
      </c>
      <c r="N58" s="65">
        <f>COUNTIF((Cycle_2!P$8:P$55),Bilan_Activites!E58)</f>
        <v>0</v>
      </c>
      <c r="O58" s="65">
        <f>SUMIFS(Cycle_2!R$8:R$55,Cycle_2!P$8:P$55,Bilan_Activites!E58)</f>
        <v>0</v>
      </c>
      <c r="P58" s="65">
        <f t="shared" ref="P58:P73" si="6">F58+H58+J58+L58+N58</f>
        <v>0</v>
      </c>
      <c r="Q58" s="66">
        <f>G58+I58+K58+M58+O58</f>
        <v>0</v>
      </c>
    </row>
    <row r="59" spans="4:17" x14ac:dyDescent="0.25">
      <c r="D59" s="63">
        <v>1</v>
      </c>
      <c r="E59" s="67" t="str">
        <f>IF(Donnees!F4="","",Donnees!F4)</f>
        <v>Jeux pré-sportifs collectifs</v>
      </c>
      <c r="F59" s="68">
        <f>COUNTIF((Cycle_2!E$8:E$55),E59)</f>
        <v>0</v>
      </c>
      <c r="G59" s="68">
        <f>SUMIFS(Cycle_2!F$8:F$55,Cycle_2!E$8:E$55,E59)</f>
        <v>0</v>
      </c>
      <c r="H59" s="68">
        <f>COUNTIF((Cycle_2!H$8:H$55),Bilan_Activites!E59)</f>
        <v>0</v>
      </c>
      <c r="I59" s="68">
        <f>SUMIFS(Cycle_2!I$8:I$55,Cycle_2!H$8:H$55,Bilan_Activites!E59)</f>
        <v>0</v>
      </c>
      <c r="J59" s="68">
        <f>COUNTIF((Cycle_2!K$8:K$55),Bilan_Activites!E59)</f>
        <v>0</v>
      </c>
      <c r="K59" s="68">
        <f>SUMIFS(Cycle_2!L$8:L$55,Cycle_2!K$8:K$55,Bilan_Activites!E59)</f>
        <v>0</v>
      </c>
      <c r="L59" s="69">
        <f>COUNTIF((Cycle_2!N$8:N$55),Bilan_Activites!E59)</f>
        <v>0</v>
      </c>
      <c r="M59" s="69">
        <f>SUMIFS(Cycle_2!O$8:O$55,Cycle_2!N$8:N$55,Bilan_Activites!E59)</f>
        <v>0</v>
      </c>
      <c r="N59" s="69">
        <f>COUNTIF((Cycle_2!Q$8:Q$55),Bilan_Activites!E59)</f>
        <v>0</v>
      </c>
      <c r="O59" s="69">
        <f>SUMIFS(Cycle_2!R$8:R$55,Cycle_2!Q$8:Q$55,Bilan_Activites!E59)</f>
        <v>0</v>
      </c>
      <c r="P59" s="69">
        <f t="shared" si="6"/>
        <v>0</v>
      </c>
      <c r="Q59" s="70">
        <f>G59+I59+K59+M59+O59</f>
        <v>0</v>
      </c>
    </row>
    <row r="60" spans="4:17" x14ac:dyDescent="0.25">
      <c r="D60" s="63">
        <v>2</v>
      </c>
      <c r="E60" s="67" t="str">
        <f>IF(Donnees!F5="","",Donnees!F5)</f>
        <v>Jeux collectifs sans ballon</v>
      </c>
      <c r="F60" s="68">
        <f>COUNTIF((Cycle_2!E$8:E$55),E60)</f>
        <v>0</v>
      </c>
      <c r="G60" s="68">
        <f>SUMIFS(Cycle_2!F$8:F$55,Cycle_2!E$8:E$55,E60)</f>
        <v>0</v>
      </c>
      <c r="H60" s="68">
        <f>COUNTIF((Cycle_2!H$8:H$55),Bilan_Activites!E60)</f>
        <v>0</v>
      </c>
      <c r="I60" s="68">
        <f>SUMIFS(Cycle_2!I$8:I$55,Cycle_2!H$8:H$55,Bilan_Activites!E60)</f>
        <v>0</v>
      </c>
      <c r="J60" s="68">
        <f>COUNTIF((Cycle_2!K$8:K$55),Bilan_Activites!E60)</f>
        <v>0</v>
      </c>
      <c r="K60" s="68">
        <f>SUMIFS(Cycle_2!L$8:L$55,Cycle_2!K$8:K$55,Bilan_Activites!E60)</f>
        <v>0</v>
      </c>
      <c r="L60" s="69">
        <f>COUNTIF((Cycle_2!N$8:N$55),Bilan_Activites!E60)</f>
        <v>0</v>
      </c>
      <c r="M60" s="69">
        <f>SUMIFS(Cycle_2!O$8:O$55,Cycle_2!N$8:N$55,Bilan_Activites!E60)</f>
        <v>0</v>
      </c>
      <c r="N60" s="69">
        <f>COUNTIF((Cycle_2!Q$8:Q$55),Bilan_Activites!E60)</f>
        <v>0</v>
      </c>
      <c r="O60" s="69">
        <f>SUMIFS(Cycle_2!R$8:R$55,Cycle_2!Q$8:Q$55,Bilan_Activites!E60)</f>
        <v>0</v>
      </c>
      <c r="P60" s="69">
        <f t="shared" si="6"/>
        <v>0</v>
      </c>
      <c r="Q60" s="70">
        <f t="shared" ref="Q60:Q73" si="7">G60+I60+K60+M60+O60</f>
        <v>0</v>
      </c>
    </row>
    <row r="61" spans="4:17" x14ac:dyDescent="0.25">
      <c r="D61" s="63">
        <v>3</v>
      </c>
      <c r="E61" s="67" t="str">
        <f>IF(Donnees!F6="","",Donnees!F6)</f>
        <v>Jeux collectifs avec ballon</v>
      </c>
      <c r="F61" s="68">
        <f>COUNTIF((Cycle_2!E$8:E$55),E61)</f>
        <v>0</v>
      </c>
      <c r="G61" s="68">
        <f>SUMIFS(Cycle_2!F$8:F$55,Cycle_2!E$8:E$55,E61)</f>
        <v>0</v>
      </c>
      <c r="H61" s="68">
        <f>COUNTIF((Cycle_2!H$8:H$55),Bilan_Activites!E61)</f>
        <v>0</v>
      </c>
      <c r="I61" s="68">
        <f>SUMIFS(Cycle_2!I$8:I$55,Cycle_2!H$8:H$55,Bilan_Activites!E61)</f>
        <v>0</v>
      </c>
      <c r="J61" s="68">
        <f>COUNTIF((Cycle_2!K$8:K$55),Bilan_Activites!E61)</f>
        <v>0</v>
      </c>
      <c r="K61" s="68">
        <f>SUMIFS(Cycle_2!L$8:L$55,Cycle_2!K$8:K$55,Bilan_Activites!E61)</f>
        <v>0</v>
      </c>
      <c r="L61" s="69">
        <f>COUNTIF((Cycle_2!N$8:N$55),Bilan_Activites!E61)</f>
        <v>0</v>
      </c>
      <c r="M61" s="69">
        <f>SUMIFS(Cycle_2!O$8:O$55,Cycle_2!N$8:N$55,Bilan_Activites!E61)</f>
        <v>0</v>
      </c>
      <c r="N61" s="69">
        <f>COUNTIF((Cycle_2!Q$8:Q$55),Bilan_Activites!E61)</f>
        <v>0</v>
      </c>
      <c r="O61" s="69">
        <f>SUMIFS(Cycle_2!R$8:R$55,Cycle_2!Q$8:Q$55,Bilan_Activites!E61)</f>
        <v>0</v>
      </c>
      <c r="P61" s="69">
        <f t="shared" si="6"/>
        <v>0</v>
      </c>
      <c r="Q61" s="70">
        <f t="shared" si="7"/>
        <v>0</v>
      </c>
    </row>
    <row r="62" spans="4:17" x14ac:dyDescent="0.25">
      <c r="D62" s="63">
        <v>4</v>
      </c>
      <c r="E62" s="67" t="str">
        <f>IF(Donnees!F7="","",Donnees!F7)</f>
        <v>Jeux de combats de préhension</v>
      </c>
      <c r="F62" s="68">
        <f>COUNTIF((Cycle_2!E$8:E$55),E62)</f>
        <v>0</v>
      </c>
      <c r="G62" s="68">
        <f>SUMIFS(Cycle_2!F$8:F$55,Cycle_2!E$8:E$55,E62)</f>
        <v>0</v>
      </c>
      <c r="H62" s="68">
        <f>COUNTIF((Cycle_2!H$8:H$55),Bilan_Activites!E62)</f>
        <v>0</v>
      </c>
      <c r="I62" s="68">
        <f>SUMIFS(Cycle_2!I$8:I$55,Cycle_2!H$8:H$55,Bilan_Activites!E62)</f>
        <v>0</v>
      </c>
      <c r="J62" s="68">
        <f>COUNTIF((Cycle_2!K$8:K$55),Bilan_Activites!E62)</f>
        <v>0</v>
      </c>
      <c r="K62" s="68">
        <f>SUMIFS(Cycle_2!L$8:L$55,Cycle_2!K$8:K$55,Bilan_Activites!E62)</f>
        <v>0</v>
      </c>
      <c r="L62" s="69">
        <f>COUNTIF((Cycle_2!N$8:N$55),Bilan_Activites!E62)</f>
        <v>0</v>
      </c>
      <c r="M62" s="69">
        <f>SUMIFS(Cycle_2!O$8:O$55,Cycle_2!N$8:N$55,Bilan_Activites!E62)</f>
        <v>0</v>
      </c>
      <c r="N62" s="69">
        <f>COUNTIF((Cycle_2!Q$8:Q$55),Bilan_Activites!E62)</f>
        <v>0</v>
      </c>
      <c r="O62" s="69">
        <f>SUMIFS(Cycle_2!R$8:R$55,Cycle_2!Q$8:Q$55,Bilan_Activites!E62)</f>
        <v>0</v>
      </c>
      <c r="P62" s="69">
        <f t="shared" si="6"/>
        <v>0</v>
      </c>
      <c r="Q62" s="70">
        <f t="shared" si="7"/>
        <v>0</v>
      </c>
    </row>
    <row r="63" spans="4:17" x14ac:dyDescent="0.25">
      <c r="D63" s="63">
        <v>5</v>
      </c>
      <c r="E63" s="67" t="str">
        <f>IF(Donnees!F8="","",Donnees!F8)</f>
        <v xml:space="preserve">Jeux de raquettes </v>
      </c>
      <c r="F63" s="68">
        <f>COUNTIF((Cycle_2!E$8:E$55),E63)</f>
        <v>0</v>
      </c>
      <c r="G63" s="68">
        <f>SUMIFS(Cycle_2!F$8:F$55,Cycle_2!E$8:E$55,E63)</f>
        <v>0</v>
      </c>
      <c r="H63" s="68">
        <f>COUNTIF((Cycle_2!H$8:H$55),Bilan_Activites!E63)</f>
        <v>0</v>
      </c>
      <c r="I63" s="68">
        <f>SUMIFS(Cycle_2!I$8:I$55,Cycle_2!H$8:H$55,Bilan_Activites!E63)</f>
        <v>0</v>
      </c>
      <c r="J63" s="68">
        <f>COUNTIF((Cycle_2!K$8:K$55),Bilan_Activites!E63)</f>
        <v>0</v>
      </c>
      <c r="K63" s="68">
        <f>SUMIFS(Cycle_2!L$8:L$55,Cycle_2!K$8:K$55,Bilan_Activites!E63)</f>
        <v>0</v>
      </c>
      <c r="L63" s="69">
        <f>COUNTIF((Cycle_2!N$8:N$55),Bilan_Activites!E63)</f>
        <v>0</v>
      </c>
      <c r="M63" s="69">
        <f>SUMIFS(Cycle_2!O$8:O$55,Cycle_2!N$8:N$55,Bilan_Activites!E63)</f>
        <v>0</v>
      </c>
      <c r="N63" s="69">
        <f>COUNTIF((Cycle_2!Q$8:Q$55),Bilan_Activites!E63)</f>
        <v>0</v>
      </c>
      <c r="O63" s="69">
        <f>SUMIFS(Cycle_2!R$8:R$55,Cycle_2!Q$8:Q$55,Bilan_Activites!E63)</f>
        <v>0</v>
      </c>
      <c r="P63" s="69">
        <f t="shared" si="6"/>
        <v>0</v>
      </c>
      <c r="Q63" s="70">
        <f t="shared" si="7"/>
        <v>0</v>
      </c>
    </row>
    <row r="64" spans="4:17" x14ac:dyDescent="0.25">
      <c r="D64" s="63">
        <v>6</v>
      </c>
      <c r="E64" s="67" t="str">
        <f>IF(Donnees!F9="","",Donnees!F9)</f>
        <v xml:space="preserve">Autres </v>
      </c>
      <c r="F64" s="68">
        <f>COUNTIF((Cycle_2!E$8:E$55),E64)</f>
        <v>0</v>
      </c>
      <c r="G64" s="68">
        <f>SUMIFS(Cycle_2!F$8:F$55,Cycle_2!E$8:E$55,E64)</f>
        <v>0</v>
      </c>
      <c r="H64" s="68">
        <f>COUNTIF((Cycle_2!H$8:H$55),Bilan_Activites!E64)</f>
        <v>0</v>
      </c>
      <c r="I64" s="68">
        <f>SUMIFS(Cycle_2!I$8:I$55,Cycle_2!H$8:H$55,Bilan_Activites!E64)</f>
        <v>0</v>
      </c>
      <c r="J64" s="68">
        <f>COUNTIF((Cycle_2!K$8:K$55),Bilan_Activites!E64)</f>
        <v>0</v>
      </c>
      <c r="K64" s="68">
        <f>SUMIFS(Cycle_2!L$8:L$55,Cycle_2!K$8:K$55,Bilan_Activites!E64)</f>
        <v>0</v>
      </c>
      <c r="L64" s="69">
        <f>COUNTIF((Cycle_2!N$8:N$55),Bilan_Activites!E64)</f>
        <v>0</v>
      </c>
      <c r="M64" s="69">
        <f>SUMIFS(Cycle_2!O$8:O$55,Cycle_2!N$8:N$55,Bilan_Activites!E64)</f>
        <v>0</v>
      </c>
      <c r="N64" s="69">
        <f>COUNTIF((Cycle_2!Q$8:Q$55),Bilan_Activites!E64)</f>
        <v>0</v>
      </c>
      <c r="O64" s="69">
        <f>SUMIFS(Cycle_2!R$8:R$55,Cycle_2!Q$8:Q$55,Bilan_Activites!E64)</f>
        <v>0</v>
      </c>
      <c r="P64" s="69">
        <f t="shared" si="6"/>
        <v>0</v>
      </c>
      <c r="Q64" s="70">
        <f t="shared" si="7"/>
        <v>0</v>
      </c>
    </row>
    <row r="65" spans="4:17" x14ac:dyDescent="0.25">
      <c r="D65" s="63">
        <v>7</v>
      </c>
      <c r="E65" s="67" t="str">
        <f>IF(Donnees!F10="","",Donnees!F10)</f>
        <v/>
      </c>
      <c r="F65" s="68">
        <f>COUNTIF((Cycle_2!E$8:E$55),E65)</f>
        <v>0</v>
      </c>
      <c r="G65" s="68">
        <f>SUMIFS(Cycle_2!F$8:F$55,Cycle_2!E$8:E$55,E65)</f>
        <v>0</v>
      </c>
      <c r="H65" s="68">
        <f>COUNTIF((Cycle_2!H$8:H$55),Bilan_Activites!E65)</f>
        <v>0</v>
      </c>
      <c r="I65" s="68">
        <f>SUMIFS(Cycle_2!I$8:I$55,Cycle_2!H$8:H$55,Bilan_Activites!E65)</f>
        <v>0</v>
      </c>
      <c r="J65" s="68">
        <f>COUNTIF((Cycle_2!K$8:K$55),Bilan_Activites!E65)</f>
        <v>0</v>
      </c>
      <c r="K65" s="68">
        <f>SUMIFS(Cycle_2!L$8:L$55,Cycle_2!K$8:K$55,Bilan_Activites!E65)</f>
        <v>0</v>
      </c>
      <c r="L65" s="69">
        <f>COUNTIF((Cycle_2!N$8:N$55),Bilan_Activites!E65)</f>
        <v>0</v>
      </c>
      <c r="M65" s="69">
        <f>SUMIFS(Cycle_2!O$8:O$55,Cycle_2!N$8:N$55,Bilan_Activites!E65)</f>
        <v>0</v>
      </c>
      <c r="N65" s="69">
        <f>COUNTIF((Cycle_2!Q$8:Q$55),Bilan_Activites!E65)</f>
        <v>0</v>
      </c>
      <c r="O65" s="69">
        <f>SUMIFS(Cycle_2!R$8:R$55,Cycle_2!Q$8:Q$55,Bilan_Activites!E65)</f>
        <v>0</v>
      </c>
      <c r="P65" s="69">
        <f t="shared" si="6"/>
        <v>0</v>
      </c>
      <c r="Q65" s="70">
        <f t="shared" si="7"/>
        <v>0</v>
      </c>
    </row>
    <row r="66" spans="4:17" x14ac:dyDescent="0.25">
      <c r="D66" s="63">
        <v>8</v>
      </c>
      <c r="E66" s="67" t="str">
        <f>IF(Donnees!F11="","",Donnees!F11)</f>
        <v/>
      </c>
      <c r="F66" s="68">
        <f>COUNTIF((Cycle_2!E$8:E$55),E66)</f>
        <v>0</v>
      </c>
      <c r="G66" s="68">
        <f>SUMIFS(Cycle_2!F$8:F$55,Cycle_2!E$8:E$55,E66)</f>
        <v>0</v>
      </c>
      <c r="H66" s="68">
        <f>COUNTIF((Cycle_2!H$8:H$55),Bilan_Activites!E66)</f>
        <v>0</v>
      </c>
      <c r="I66" s="68">
        <f>SUMIFS(Cycle_2!I$8:I$55,Cycle_2!H$8:H$55,Bilan_Activites!E66)</f>
        <v>0</v>
      </c>
      <c r="J66" s="68">
        <f>COUNTIF((Cycle_2!K$8:K$55),Bilan_Activites!E66)</f>
        <v>0</v>
      </c>
      <c r="K66" s="68">
        <f>SUMIFS(Cycle_2!L$8:L$55,Cycle_2!K$8:K$55,Bilan_Activites!E66)</f>
        <v>0</v>
      </c>
      <c r="L66" s="69">
        <f>COUNTIF((Cycle_2!N$8:N$55),Bilan_Activites!E66)</f>
        <v>0</v>
      </c>
      <c r="M66" s="69">
        <f>SUMIFS(Cycle_2!O$8:O$55,Cycle_2!N$8:N$55,Bilan_Activites!E66)</f>
        <v>0</v>
      </c>
      <c r="N66" s="69">
        <f>COUNTIF((Cycle_2!Q$8:Q$55),Bilan_Activites!E66)</f>
        <v>0</v>
      </c>
      <c r="O66" s="69">
        <f>SUMIFS(Cycle_2!R$8:R$55,Cycle_2!Q$8:Q$55,Bilan_Activites!E66)</f>
        <v>0</v>
      </c>
      <c r="P66" s="69">
        <f t="shared" si="6"/>
        <v>0</v>
      </c>
      <c r="Q66" s="70">
        <f t="shared" si="7"/>
        <v>0</v>
      </c>
    </row>
    <row r="67" spans="4:17" x14ac:dyDescent="0.25">
      <c r="D67" s="63">
        <v>9</v>
      </c>
      <c r="E67" s="67" t="str">
        <f>IF(Donnees!F12="","",Donnees!F12)</f>
        <v/>
      </c>
      <c r="F67" s="68">
        <f>COUNTIF((Cycle_2!E$8:E$55),E67)</f>
        <v>0</v>
      </c>
      <c r="G67" s="68">
        <f>SUMIFS(Cycle_2!F$8:F$55,Cycle_2!E$8:E$55,E67)</f>
        <v>0</v>
      </c>
      <c r="H67" s="68">
        <f>COUNTIF((Cycle_2!H$8:H$55),Bilan_Activites!E67)</f>
        <v>0</v>
      </c>
      <c r="I67" s="68">
        <f>SUMIFS(Cycle_2!I$8:I$55,Cycle_2!H$8:H$55,Bilan_Activites!E67)</f>
        <v>0</v>
      </c>
      <c r="J67" s="68">
        <f>COUNTIF((Cycle_2!K$8:K$55),Bilan_Activites!E67)</f>
        <v>0</v>
      </c>
      <c r="K67" s="68">
        <f>SUMIFS(Cycle_2!L$8:L$55,Cycle_2!K$8:K$55,Bilan_Activites!E67)</f>
        <v>0</v>
      </c>
      <c r="L67" s="69">
        <f>COUNTIF((Cycle_2!N$8:N$55),Bilan_Activites!E67)</f>
        <v>0</v>
      </c>
      <c r="M67" s="69">
        <f>SUMIFS(Cycle_2!O$8:O$55,Cycle_2!N$8:N$55,Bilan_Activites!E67)</f>
        <v>0</v>
      </c>
      <c r="N67" s="69">
        <f>COUNTIF((Cycle_2!Q$8:Q$55),Bilan_Activites!E67)</f>
        <v>0</v>
      </c>
      <c r="O67" s="69">
        <f>SUMIFS(Cycle_2!R$8:R$55,Cycle_2!Q$8:Q$55,Bilan_Activites!E67)</f>
        <v>0</v>
      </c>
      <c r="P67" s="69">
        <f t="shared" si="6"/>
        <v>0</v>
      </c>
      <c r="Q67" s="70">
        <f t="shared" si="7"/>
        <v>0</v>
      </c>
    </row>
    <row r="68" spans="4:17" x14ac:dyDescent="0.25">
      <c r="D68" s="63">
        <v>10</v>
      </c>
      <c r="E68" s="67" t="str">
        <f>IF(Donnees!F13="","",Donnees!F13)</f>
        <v/>
      </c>
      <c r="F68" s="68">
        <f>COUNTIF((Cycle_2!E$8:E$55),E68)</f>
        <v>0</v>
      </c>
      <c r="G68" s="68">
        <f>SUMIFS(Cycle_2!F$8:F$55,Cycle_2!E$8:E$55,E68)</f>
        <v>0</v>
      </c>
      <c r="H68" s="68">
        <f>COUNTIF((Cycle_2!H$8:H$55),Bilan_Activites!E68)</f>
        <v>0</v>
      </c>
      <c r="I68" s="68">
        <f>SUMIFS(Cycle_2!I$8:I$55,Cycle_2!H$8:H$55,Bilan_Activites!E68)</f>
        <v>0</v>
      </c>
      <c r="J68" s="68">
        <f>COUNTIF((Cycle_2!K$8:K$55),Bilan_Activites!E68)</f>
        <v>0</v>
      </c>
      <c r="K68" s="68">
        <f>SUMIFS(Cycle_2!L$8:L$55,Cycle_2!K$8:K$55,Bilan_Activites!E68)</f>
        <v>0</v>
      </c>
      <c r="L68" s="69">
        <f>COUNTIF((Cycle_2!N$8:N$55),Bilan_Activites!E68)</f>
        <v>0</v>
      </c>
      <c r="M68" s="69">
        <f>SUMIFS(Cycle_2!O$8:O$55,Cycle_2!N$8:N$55,Bilan_Activites!E68)</f>
        <v>0</v>
      </c>
      <c r="N68" s="69">
        <f>COUNTIF((Cycle_2!Q$8:Q$55),Bilan_Activites!E68)</f>
        <v>0</v>
      </c>
      <c r="O68" s="69">
        <f>SUMIFS(Cycle_2!R$8:R$55,Cycle_2!Q$8:Q$55,Bilan_Activites!E68)</f>
        <v>0</v>
      </c>
      <c r="P68" s="69">
        <f t="shared" si="6"/>
        <v>0</v>
      </c>
      <c r="Q68" s="70">
        <f t="shared" si="7"/>
        <v>0</v>
      </c>
    </row>
    <row r="69" spans="4:17" x14ac:dyDescent="0.25">
      <c r="D69" s="63">
        <v>11</v>
      </c>
      <c r="E69" s="67" t="str">
        <f>IF(Donnees!F14="","",Donnees!F14)</f>
        <v/>
      </c>
      <c r="F69" s="68">
        <f>COUNTIF((Cycle_2!E$8:E$55),E69)</f>
        <v>0</v>
      </c>
      <c r="G69" s="68">
        <f>SUMIFS(Cycle_2!F$8:F$55,Cycle_2!E$8:E$55,E69)</f>
        <v>0</v>
      </c>
      <c r="H69" s="68">
        <f>COUNTIF((Cycle_2!H$8:H$55),Bilan_Activites!E69)</f>
        <v>0</v>
      </c>
      <c r="I69" s="68">
        <f>SUMIFS(Cycle_2!I$8:I$55,Cycle_2!H$8:H$55,Bilan_Activites!E69)</f>
        <v>0</v>
      </c>
      <c r="J69" s="68">
        <f>COUNTIF((Cycle_2!K$8:K$55),Bilan_Activites!E69)</f>
        <v>0</v>
      </c>
      <c r="K69" s="68">
        <f>SUMIFS(Cycle_2!L$8:L$55,Cycle_2!K$8:K$55,Bilan_Activites!E69)</f>
        <v>0</v>
      </c>
      <c r="L69" s="69">
        <f>COUNTIF((Cycle_2!N$8:N$55),Bilan_Activites!E69)</f>
        <v>0</v>
      </c>
      <c r="M69" s="69">
        <f>SUMIFS(Cycle_2!O$8:O$55,Cycle_2!N$8:N$55,Bilan_Activites!E69)</f>
        <v>0</v>
      </c>
      <c r="N69" s="69">
        <f>COUNTIF((Cycle_2!Q$8:Q$55),Bilan_Activites!E69)</f>
        <v>0</v>
      </c>
      <c r="O69" s="69">
        <f>SUMIFS(Cycle_2!R$8:R$55,Cycle_2!Q$8:Q$55,Bilan_Activites!E69)</f>
        <v>0</v>
      </c>
      <c r="P69" s="69">
        <f t="shared" si="6"/>
        <v>0</v>
      </c>
      <c r="Q69" s="70">
        <f t="shared" si="7"/>
        <v>0</v>
      </c>
    </row>
    <row r="70" spans="4:17" x14ac:dyDescent="0.25">
      <c r="D70" s="63">
        <v>12</v>
      </c>
      <c r="E70" s="67" t="str">
        <f>IF(Donnees!F15="","",Donnees!F15)</f>
        <v/>
      </c>
      <c r="F70" s="68">
        <f>COUNTIF((Cycle_2!E$8:E$55),E70)</f>
        <v>0</v>
      </c>
      <c r="G70" s="68">
        <f>SUMIFS(Cycle_2!F$8:F$55,Cycle_2!E$8:E$55,E70)</f>
        <v>0</v>
      </c>
      <c r="H70" s="68">
        <f>COUNTIF((Cycle_2!H$8:H$55),Bilan_Activites!E70)</f>
        <v>0</v>
      </c>
      <c r="I70" s="68">
        <f>SUMIFS(Cycle_2!I$8:I$55,Cycle_2!H$8:H$55,Bilan_Activites!E70)</f>
        <v>0</v>
      </c>
      <c r="J70" s="68">
        <f>COUNTIF((Cycle_2!K$8:K$55),Bilan_Activites!E70)</f>
        <v>0</v>
      </c>
      <c r="K70" s="68">
        <f>SUMIFS(Cycle_2!L$8:L$55,Cycle_2!K$8:K$55,Bilan_Activites!E70)</f>
        <v>0</v>
      </c>
      <c r="L70" s="69">
        <f>COUNTIF((Cycle_2!N$8:N$55),Bilan_Activites!E70)</f>
        <v>0</v>
      </c>
      <c r="M70" s="69">
        <f>SUMIFS(Cycle_2!O$8:O$55,Cycle_2!N$8:N$55,Bilan_Activites!E70)</f>
        <v>0</v>
      </c>
      <c r="N70" s="69">
        <f>COUNTIF((Cycle_2!Q$8:Q$55),Bilan_Activites!E70)</f>
        <v>0</v>
      </c>
      <c r="O70" s="69">
        <f>SUMIFS(Cycle_2!R$8:R$55,Cycle_2!Q$8:Q$55,Bilan_Activites!E70)</f>
        <v>0</v>
      </c>
      <c r="P70" s="69">
        <f t="shared" si="6"/>
        <v>0</v>
      </c>
      <c r="Q70" s="70">
        <f t="shared" si="7"/>
        <v>0</v>
      </c>
    </row>
    <row r="71" spans="4:17" x14ac:dyDescent="0.25">
      <c r="D71" s="63">
        <v>13</v>
      </c>
      <c r="E71" s="67" t="str">
        <f>IF(Donnees!F16="","",Donnees!F16)</f>
        <v/>
      </c>
      <c r="F71" s="68">
        <f>COUNTIF((Cycle_2!E$8:E$55),E71)</f>
        <v>0</v>
      </c>
      <c r="G71" s="68">
        <f>SUMIFS(Cycle_2!F$8:F$55,Cycle_2!E$8:E$55,E71)</f>
        <v>0</v>
      </c>
      <c r="H71" s="68">
        <f>COUNTIF((Cycle_2!H$8:H$55),Bilan_Activites!E71)</f>
        <v>0</v>
      </c>
      <c r="I71" s="68">
        <f>SUMIFS(Cycle_2!I$8:I$55,Cycle_2!H$8:H$55,Bilan_Activites!E71)</f>
        <v>0</v>
      </c>
      <c r="J71" s="68">
        <f>COUNTIF((Cycle_2!K$8:K$55),Bilan_Activites!E71)</f>
        <v>0</v>
      </c>
      <c r="K71" s="68">
        <f>SUMIFS(Cycle_2!L$8:L$55,Cycle_2!K$8:K$55,Bilan_Activites!E71)</f>
        <v>0</v>
      </c>
      <c r="L71" s="69">
        <f>COUNTIF((Cycle_2!N$8:N$55),Bilan_Activites!E71)</f>
        <v>0</v>
      </c>
      <c r="M71" s="69">
        <f>SUMIFS(Cycle_2!O$8:O$55,Cycle_2!N$8:N$55,Bilan_Activites!E71)</f>
        <v>0</v>
      </c>
      <c r="N71" s="69">
        <f>COUNTIF((Cycle_2!Q$8:Q$55),Bilan_Activites!E71)</f>
        <v>0</v>
      </c>
      <c r="O71" s="69">
        <f>SUMIFS(Cycle_2!R$8:R$55,Cycle_2!Q$8:Q$55,Bilan_Activites!E71)</f>
        <v>0</v>
      </c>
      <c r="P71" s="69">
        <f t="shared" si="6"/>
        <v>0</v>
      </c>
      <c r="Q71" s="70">
        <f t="shared" si="7"/>
        <v>0</v>
      </c>
    </row>
    <row r="72" spans="4:17" x14ac:dyDescent="0.25">
      <c r="D72" s="63">
        <v>14</v>
      </c>
      <c r="E72" s="67" t="str">
        <f>IF(Donnees!F17="","",Donnees!F17)</f>
        <v/>
      </c>
      <c r="F72" s="68">
        <f>COUNTIF((Cycle_2!E$8:E$55),E72)</f>
        <v>0</v>
      </c>
      <c r="G72" s="68">
        <f>SUMIFS(Cycle_2!F$8:F$55,Cycle_2!E$8:E$55,E72)</f>
        <v>0</v>
      </c>
      <c r="H72" s="68">
        <f>COUNTIF((Cycle_2!H$8:H$55),Bilan_Activites!E72)</f>
        <v>0</v>
      </c>
      <c r="I72" s="68">
        <f>SUMIFS(Cycle_2!I$8:I$55,Cycle_2!H$8:H$55,Bilan_Activites!E72)</f>
        <v>0</v>
      </c>
      <c r="J72" s="68">
        <f>COUNTIF((Cycle_2!K$8:K$55),Bilan_Activites!E72)</f>
        <v>0</v>
      </c>
      <c r="K72" s="68">
        <f>SUMIFS(Cycle_2!L$8:L$55,Cycle_2!K$8:K$55,Bilan_Activites!E72)</f>
        <v>0</v>
      </c>
      <c r="L72" s="69">
        <f>COUNTIF((Cycle_2!N$8:N$55),Bilan_Activites!E72)</f>
        <v>0</v>
      </c>
      <c r="M72" s="69">
        <f>SUMIFS(Cycle_2!O$8:O$55,Cycle_2!N$8:N$55,Bilan_Activites!E72)</f>
        <v>0</v>
      </c>
      <c r="N72" s="69">
        <f>COUNTIF((Cycle_2!Q$8:Q$55),Bilan_Activites!E72)</f>
        <v>0</v>
      </c>
      <c r="O72" s="69">
        <f>SUMIFS(Cycle_2!R$8:R$55,Cycle_2!Q$8:Q$55,Bilan_Activites!E72)</f>
        <v>0</v>
      </c>
      <c r="P72" s="69">
        <f t="shared" si="6"/>
        <v>0</v>
      </c>
      <c r="Q72" s="70">
        <f t="shared" si="7"/>
        <v>0</v>
      </c>
    </row>
    <row r="73" spans="4:17" x14ac:dyDescent="0.25">
      <c r="D73" s="71">
        <v>15</v>
      </c>
      <c r="E73" s="72" t="str">
        <f>IF(Donnees!F18="","",Donnees!F18)</f>
        <v/>
      </c>
      <c r="F73" s="68">
        <f>COUNTIF((Cycle_2!E$8:E$55),E73)</f>
        <v>0</v>
      </c>
      <c r="G73" s="68">
        <f>SUMIFS(Cycle_2!F$8:F$55,Cycle_2!E$8:E$55,E73)</f>
        <v>0</v>
      </c>
      <c r="H73" s="68">
        <f>COUNTIF((Cycle_2!H$8:H$55),Bilan_Activites!E73)</f>
        <v>0</v>
      </c>
      <c r="I73" s="68">
        <f>SUMIFS(Cycle_2!I$8:I$55,Cycle_2!H$8:H$55,Bilan_Activites!E73)</f>
        <v>0</v>
      </c>
      <c r="J73" s="68">
        <f>COUNTIF((Cycle_2!K$8:K$55),Bilan_Activites!E73)</f>
        <v>0</v>
      </c>
      <c r="K73" s="68">
        <f>SUMIFS(Cycle_2!L$8:L$55,Cycle_2!K$8:K$55,Bilan_Activites!E73)</f>
        <v>0</v>
      </c>
      <c r="L73" s="69">
        <f>COUNTIF((Cycle_2!N$8:N$55),Bilan_Activites!E73)</f>
        <v>0</v>
      </c>
      <c r="M73" s="69">
        <f>SUMIFS(Cycle_2!O$8:O$55,Cycle_2!N$8:N$55,Bilan_Activites!E73)</f>
        <v>0</v>
      </c>
      <c r="N73" s="69">
        <f>COUNTIF((Cycle_2!Q$8:Q$55),Bilan_Activites!E73)</f>
        <v>0</v>
      </c>
      <c r="O73" s="69">
        <f>SUMIFS(Cycle_2!R$8:R$55,Cycle_2!Q$8:Q$55,Bilan_Activites!E73)</f>
        <v>0</v>
      </c>
      <c r="P73" s="74">
        <f t="shared" si="6"/>
        <v>0</v>
      </c>
      <c r="Q73" s="75">
        <f t="shared" si="7"/>
        <v>0</v>
      </c>
    </row>
    <row r="74" spans="4:17" ht="3.75" customHeight="1" x14ac:dyDescent="0.25"/>
    <row r="75" spans="4:17" ht="3.95" customHeight="1" x14ac:dyDescent="0.25"/>
    <row r="76" spans="4:17" x14ac:dyDescent="0.25">
      <c r="D76" s="233" t="s">
        <v>85</v>
      </c>
      <c r="E76" s="234"/>
      <c r="F76" s="231" t="s">
        <v>78</v>
      </c>
      <c r="G76" s="231"/>
      <c r="H76" s="231" t="s">
        <v>83</v>
      </c>
      <c r="I76" s="231"/>
      <c r="J76" s="231" t="s">
        <v>82</v>
      </c>
      <c r="K76" s="231"/>
      <c r="L76" s="231" t="s">
        <v>81</v>
      </c>
      <c r="M76" s="231"/>
      <c r="N76" s="231" t="s">
        <v>80</v>
      </c>
      <c r="O76" s="231"/>
      <c r="P76" s="231" t="s">
        <v>84</v>
      </c>
      <c r="Q76" s="232"/>
    </row>
    <row r="77" spans="4:17" ht="31.5" x14ac:dyDescent="0.25">
      <c r="D77" s="235"/>
      <c r="E77" s="236"/>
      <c r="F77" s="60" t="s">
        <v>77</v>
      </c>
      <c r="G77" s="61" t="s">
        <v>79</v>
      </c>
      <c r="H77" s="60" t="s">
        <v>77</v>
      </c>
      <c r="I77" s="61" t="s">
        <v>79</v>
      </c>
      <c r="J77" s="60" t="s">
        <v>77</v>
      </c>
      <c r="K77" s="61" t="s">
        <v>79</v>
      </c>
      <c r="L77" s="60" t="s">
        <v>77</v>
      </c>
      <c r="M77" s="61" t="s">
        <v>79</v>
      </c>
      <c r="N77" s="60" t="s">
        <v>77</v>
      </c>
      <c r="O77" s="61" t="s">
        <v>79</v>
      </c>
      <c r="P77" s="60" t="s">
        <v>77</v>
      </c>
      <c r="Q77" s="62" t="s">
        <v>79</v>
      </c>
    </row>
    <row r="78" spans="4:17" x14ac:dyDescent="0.25">
      <c r="D78" s="63"/>
      <c r="E78" s="64" t="str">
        <f>IF(Donnees!C2="","",Donnees!C2)</f>
        <v>Champ_1</v>
      </c>
      <c r="F78" s="65">
        <f>COUNTIF((Cycle_3!D$8:D$57),E78)</f>
        <v>0</v>
      </c>
      <c r="G78" s="65">
        <f>SUMIFS(Cycle_3!F$8:F$57,Cycle_3!D$8:D$57,E78)</f>
        <v>0</v>
      </c>
      <c r="H78" s="65">
        <f>COUNTIF((Cycle_3!G$8:G$57),Bilan_Activites!E78)</f>
        <v>0</v>
      </c>
      <c r="I78" s="65">
        <f>SUMIFS(Cycle_3!I$8:I$57,Cycle_3!G$8:G$57,Bilan_Activites!E78)</f>
        <v>0</v>
      </c>
      <c r="J78" s="65">
        <f>COUNTIF((Cycle_3!J$8:J$57),Bilan_Activites!E78)</f>
        <v>0</v>
      </c>
      <c r="K78" s="65">
        <f>SUMIFS(Cycle_3!L$8:L$57,Cycle_3!J$8:J$57,Bilan_Activites!E78)</f>
        <v>0</v>
      </c>
      <c r="L78" s="65">
        <f>COUNTIF((Cycle_3!M$8:M$57),Bilan_Activites!E78)</f>
        <v>0</v>
      </c>
      <c r="M78" s="65">
        <f>SUMIFS(Cycle_3!O$8:O$57,Cycle_3!M$8:M$57,Bilan_Activites!E78)</f>
        <v>0</v>
      </c>
      <c r="N78" s="65">
        <f>COUNTIF((Cycle_3!P$8:P$57),Bilan_Activites!E78)</f>
        <v>0</v>
      </c>
      <c r="O78" s="65">
        <f>SUMIFS(Cycle_3!R$8:R$57,Cycle_3!P$8:P$57,Bilan_Activites!E78)</f>
        <v>0</v>
      </c>
      <c r="P78" s="65">
        <f t="shared" ref="P78:P93" si="8">F78+H78+J78+L78+N78</f>
        <v>0</v>
      </c>
      <c r="Q78" s="66">
        <f>G78+I78+K78+M78+O78</f>
        <v>0</v>
      </c>
    </row>
    <row r="79" spans="4:17" x14ac:dyDescent="0.25">
      <c r="D79" s="63">
        <v>1</v>
      </c>
      <c r="E79" s="67" t="str">
        <f>IF(Donnees!C4="","",Donnees!C4)</f>
        <v>Courir longtemps</v>
      </c>
      <c r="F79" s="68">
        <f>COUNTIF((Cycle_3!E$8:E$57),E79)</f>
        <v>0</v>
      </c>
      <c r="G79" s="68">
        <f>SUMIFS(Cycle_3!F$8:F$57,Cycle_3!E$8:E$57,E79)</f>
        <v>0</v>
      </c>
      <c r="H79" s="68">
        <f>COUNTIF((Cycle_3!H$8:H$57),Bilan_Activites!E79)</f>
        <v>0</v>
      </c>
      <c r="I79" s="68">
        <f>SUMIFS(Cycle_3!I$8:I$57,Cycle_3!H$8:H$57,Bilan_Activites!E79)</f>
        <v>0</v>
      </c>
      <c r="J79" s="68">
        <f>COUNTIF((Cycle_3!K$8:K$57),Bilan_Activites!E79)</f>
        <v>0</v>
      </c>
      <c r="K79" s="68">
        <f>SUMIFS(Cycle_3!L$8:L$57,Cycle_3!K$8:K$57,Bilan_Activites!E79)</f>
        <v>0</v>
      </c>
      <c r="L79" s="69">
        <f>COUNTIF((Cycle_3!N$8:N$57),Bilan_Activites!E79)</f>
        <v>0</v>
      </c>
      <c r="M79" s="69">
        <f>SUMIFS(Cycle_3!O$8:O$57,Cycle_3!N$8:N$57,Bilan_Activites!E79)</f>
        <v>0</v>
      </c>
      <c r="N79" s="69">
        <f>COUNTIF((Cycle_3!Q$8:Q$57),Bilan_Activites!E79)</f>
        <v>0</v>
      </c>
      <c r="O79" s="69">
        <f>SUMIFS(Cycle_3!R$8:R$57,Cycle_3!Q$8:Q$57,Bilan_Activites!E79)</f>
        <v>0</v>
      </c>
      <c r="P79" s="69">
        <f t="shared" si="8"/>
        <v>0</v>
      </c>
      <c r="Q79" s="70">
        <f>G79+I79+K79+M79+O79</f>
        <v>0</v>
      </c>
    </row>
    <row r="80" spans="4:17" x14ac:dyDescent="0.25">
      <c r="D80" s="63">
        <v>2</v>
      </c>
      <c r="E80" s="67" t="str">
        <f>IF(Donnees!C5="","",Donnees!C5)</f>
        <v>Sauter loin</v>
      </c>
      <c r="F80" s="68">
        <f>COUNTIF((Cycle_3!E$8:E$57),E80)</f>
        <v>0</v>
      </c>
      <c r="G80" s="68">
        <f>SUMIFS(Cycle_3!F$8:F$57,Cycle_3!E$8:E$57,E80)</f>
        <v>0</v>
      </c>
      <c r="H80" s="68">
        <f>COUNTIF((Cycle_3!H$8:H$57),Bilan_Activites!E80)</f>
        <v>0</v>
      </c>
      <c r="I80" s="68">
        <f>SUMIFS(Cycle_3!I$8:I$57,Cycle_3!H$8:H$57,Bilan_Activites!E80)</f>
        <v>0</v>
      </c>
      <c r="J80" s="68">
        <f>COUNTIF((Cycle_3!K$8:K$57),Bilan_Activites!E80)</f>
        <v>0</v>
      </c>
      <c r="K80" s="68">
        <f>SUMIFS(Cycle_3!L$8:L$57,Cycle_3!K$8:K$57,Bilan_Activites!E80)</f>
        <v>0</v>
      </c>
      <c r="L80" s="69">
        <f>COUNTIF((Cycle_3!N$8:N$57),Bilan_Activites!E80)</f>
        <v>0</v>
      </c>
      <c r="M80" s="69">
        <f>SUMIFS(Cycle_3!O$8:O$57,Cycle_3!N$8:N$57,Bilan_Activites!E80)</f>
        <v>0</v>
      </c>
      <c r="N80" s="69">
        <f>COUNTIF((Cycle_3!Q$8:Q$57),Bilan_Activites!E80)</f>
        <v>0</v>
      </c>
      <c r="O80" s="69">
        <f>SUMIFS(Cycle_3!R$8:R$57,Cycle_3!Q$8:Q$57,Bilan_Activites!E80)</f>
        <v>0</v>
      </c>
      <c r="P80" s="69">
        <f t="shared" si="8"/>
        <v>0</v>
      </c>
      <c r="Q80" s="70">
        <f t="shared" ref="Q80:Q93" si="9">G80+I80+K80+M80+O80</f>
        <v>0</v>
      </c>
    </row>
    <row r="81" spans="4:17" x14ac:dyDescent="0.25">
      <c r="D81" s="63">
        <v>3</v>
      </c>
      <c r="E81" s="67" t="str">
        <f>IF(Donnees!C6="","",Donnees!C6)</f>
        <v xml:space="preserve">Sauter haut </v>
      </c>
      <c r="F81" s="68">
        <f>COUNTIF((Cycle_3!E$8:E$57),E81)</f>
        <v>0</v>
      </c>
      <c r="G81" s="68">
        <f>SUMIFS(Cycle_3!F$8:F$57,Cycle_3!E$8:E$57,E81)</f>
        <v>0</v>
      </c>
      <c r="H81" s="68">
        <f>COUNTIF((Cycle_3!H$8:H$57),Bilan_Activites!E81)</f>
        <v>0</v>
      </c>
      <c r="I81" s="68">
        <f>SUMIFS(Cycle_3!I$8:I$57,Cycle_3!H$8:H$57,Bilan_Activites!E81)</f>
        <v>0</v>
      </c>
      <c r="J81" s="68">
        <f>COUNTIF((Cycle_3!K$8:K$57),Bilan_Activites!E81)</f>
        <v>0</v>
      </c>
      <c r="K81" s="68">
        <f>SUMIFS(Cycle_3!L$8:L$57,Cycle_3!K$8:K$57,Bilan_Activites!E81)</f>
        <v>0</v>
      </c>
      <c r="L81" s="69">
        <f>COUNTIF((Cycle_3!N$8:N$57),Bilan_Activites!E81)</f>
        <v>0</v>
      </c>
      <c r="M81" s="69">
        <f>SUMIFS(Cycle_3!O$8:O$57,Cycle_3!N$8:N$57,Bilan_Activites!E81)</f>
        <v>0</v>
      </c>
      <c r="N81" s="69">
        <f>COUNTIF((Cycle_3!Q$8:Q$57),Bilan_Activites!E81)</f>
        <v>0</v>
      </c>
      <c r="O81" s="69">
        <f>SUMIFS(Cycle_3!R$8:R$57,Cycle_3!Q$8:Q$57,Bilan_Activites!E81)</f>
        <v>0</v>
      </c>
      <c r="P81" s="69">
        <f t="shared" si="8"/>
        <v>0</v>
      </c>
      <c r="Q81" s="70">
        <f t="shared" si="9"/>
        <v>0</v>
      </c>
    </row>
    <row r="82" spans="4:17" x14ac:dyDescent="0.25">
      <c r="D82" s="63">
        <v>4</v>
      </c>
      <c r="E82" s="67" t="str">
        <f>IF(Donnees!C7="","",Donnees!C7)</f>
        <v xml:space="preserve">Lancer loin </v>
      </c>
      <c r="F82" s="68">
        <f>COUNTIF((Cycle_3!E$8:E$57),E82)</f>
        <v>0</v>
      </c>
      <c r="G82" s="68">
        <f>SUMIFS(Cycle_3!F$8:F$57,Cycle_3!E$8:E$57,E82)</f>
        <v>0</v>
      </c>
      <c r="H82" s="68">
        <f>COUNTIF((Cycle_3!H$8:H$57),Bilan_Activites!E82)</f>
        <v>0</v>
      </c>
      <c r="I82" s="68">
        <f>SUMIFS(Cycle_3!I$8:I$57,Cycle_3!H$8:H$57,Bilan_Activites!E82)</f>
        <v>0</v>
      </c>
      <c r="J82" s="68">
        <f>COUNTIF((Cycle_3!K$8:K$57),Bilan_Activites!E82)</f>
        <v>0</v>
      </c>
      <c r="K82" s="68">
        <f>SUMIFS(Cycle_3!L$8:L$57,Cycle_3!K$8:K$57,Bilan_Activites!E82)</f>
        <v>0</v>
      </c>
      <c r="L82" s="69">
        <f>COUNTIF((Cycle_3!N$8:N$57),Bilan_Activites!E82)</f>
        <v>0</v>
      </c>
      <c r="M82" s="69">
        <f>SUMIFS(Cycle_3!O$8:O$57,Cycle_3!N$8:N$57,Bilan_Activites!E82)</f>
        <v>0</v>
      </c>
      <c r="N82" s="69">
        <f>COUNTIF((Cycle_3!Q$8:Q$57),Bilan_Activites!E82)</f>
        <v>0</v>
      </c>
      <c r="O82" s="69">
        <f>SUMIFS(Cycle_3!R$8:R$57,Cycle_3!Q$8:Q$57,Bilan_Activites!E82)</f>
        <v>0</v>
      </c>
      <c r="P82" s="69">
        <f t="shared" si="8"/>
        <v>0</v>
      </c>
      <c r="Q82" s="70">
        <f t="shared" si="9"/>
        <v>0</v>
      </c>
    </row>
    <row r="83" spans="4:17" x14ac:dyDescent="0.25">
      <c r="D83" s="63">
        <v>5</v>
      </c>
      <c r="E83" s="67" t="str">
        <f>IF(Donnees!C8="","",Donnees!C8)</f>
        <v xml:space="preserve">Lancer précis </v>
      </c>
      <c r="F83" s="68">
        <f>COUNTIF((Cycle_3!E$8:E$57),E83)</f>
        <v>0</v>
      </c>
      <c r="G83" s="68">
        <f>SUMIFS(Cycle_3!F$8:F$57,Cycle_3!E$8:E$57,E83)</f>
        <v>0</v>
      </c>
      <c r="H83" s="68">
        <f>COUNTIF((Cycle_3!H$8:H$57),Bilan_Activites!E83)</f>
        <v>0</v>
      </c>
      <c r="I83" s="68">
        <f>SUMIFS(Cycle_3!I$8:I$57,Cycle_3!H$8:H$57,Bilan_Activites!E83)</f>
        <v>0</v>
      </c>
      <c r="J83" s="68">
        <f>COUNTIF((Cycle_3!K$8:K$57),Bilan_Activites!E83)</f>
        <v>0</v>
      </c>
      <c r="K83" s="68">
        <f>SUMIFS(Cycle_3!L$8:L$57,Cycle_3!K$8:K$57,Bilan_Activites!E83)</f>
        <v>0</v>
      </c>
      <c r="L83" s="69">
        <f>COUNTIF((Cycle_3!N$8:N$57),Bilan_Activites!E83)</f>
        <v>0</v>
      </c>
      <c r="M83" s="69">
        <f>SUMIFS(Cycle_3!O$8:O$57,Cycle_3!N$8:N$57,Bilan_Activites!E83)</f>
        <v>0</v>
      </c>
      <c r="N83" s="69">
        <f>COUNTIF((Cycle_3!Q$8:Q$57),Bilan_Activites!E83)</f>
        <v>0</v>
      </c>
      <c r="O83" s="69">
        <f>SUMIFS(Cycle_3!R$8:R$57,Cycle_3!Q$8:Q$57,Bilan_Activites!E83)</f>
        <v>0</v>
      </c>
      <c r="P83" s="69">
        <f t="shared" si="8"/>
        <v>0</v>
      </c>
      <c r="Q83" s="70">
        <f t="shared" si="9"/>
        <v>0</v>
      </c>
    </row>
    <row r="84" spans="4:17" x14ac:dyDescent="0.25">
      <c r="D84" s="63">
        <v>6</v>
      </c>
      <c r="E84" s="67" t="str">
        <f>IF(Donnees!C9="","",Donnees!C9)</f>
        <v>Multiactivités</v>
      </c>
      <c r="F84" s="68">
        <f>COUNTIF((Cycle_3!E$8:E$57),E84)</f>
        <v>0</v>
      </c>
      <c r="G84" s="68">
        <f>SUMIFS(Cycle_3!F$8:F$57,Cycle_3!E$8:E$57,E84)</f>
        <v>0</v>
      </c>
      <c r="H84" s="68">
        <f>COUNTIF((Cycle_3!H$8:H$57),Bilan_Activites!E84)</f>
        <v>0</v>
      </c>
      <c r="I84" s="68">
        <f>SUMIFS(Cycle_3!I$8:I$57,Cycle_3!H$8:H$57,Bilan_Activites!E84)</f>
        <v>0</v>
      </c>
      <c r="J84" s="68">
        <f>COUNTIF((Cycle_3!K$8:K$57),Bilan_Activites!E84)</f>
        <v>0</v>
      </c>
      <c r="K84" s="68">
        <f>SUMIFS(Cycle_3!L$8:L$57,Cycle_3!K$8:K$57,Bilan_Activites!E84)</f>
        <v>0</v>
      </c>
      <c r="L84" s="69">
        <f>COUNTIF((Cycle_3!N$8:N$57),Bilan_Activites!E84)</f>
        <v>0</v>
      </c>
      <c r="M84" s="69">
        <f>SUMIFS(Cycle_3!O$8:O$57,Cycle_3!N$8:N$57,Bilan_Activites!E84)</f>
        <v>0</v>
      </c>
      <c r="N84" s="69">
        <f>COUNTIF((Cycle_3!Q$8:Q$57),Bilan_Activites!E84)</f>
        <v>0</v>
      </c>
      <c r="O84" s="69">
        <f>SUMIFS(Cycle_3!R$8:R$57,Cycle_3!Q$8:Q$57,Bilan_Activites!E84)</f>
        <v>0</v>
      </c>
      <c r="P84" s="69">
        <f t="shared" si="8"/>
        <v>0</v>
      </c>
      <c r="Q84" s="70">
        <f t="shared" si="9"/>
        <v>0</v>
      </c>
    </row>
    <row r="85" spans="4:17" x14ac:dyDescent="0.25">
      <c r="D85" s="63">
        <v>7</v>
      </c>
      <c r="E85" s="67" t="str">
        <f>IF(Donnees!C10="","",Donnees!C10)</f>
        <v>Nager vite</v>
      </c>
      <c r="F85" s="68">
        <f>COUNTIF((Cycle_3!E$8:E$57),E85)</f>
        <v>0</v>
      </c>
      <c r="G85" s="68">
        <f>SUMIFS(Cycle_3!F$8:F$57,Cycle_3!E$8:E$57,E85)</f>
        <v>0</v>
      </c>
      <c r="H85" s="68">
        <f>COUNTIF((Cycle_3!H$8:H$57),Bilan_Activites!E85)</f>
        <v>0</v>
      </c>
      <c r="I85" s="68">
        <f>SUMIFS(Cycle_3!I$8:I$57,Cycle_3!H$8:H$57,Bilan_Activites!E85)</f>
        <v>0</v>
      </c>
      <c r="J85" s="68">
        <f>COUNTIF((Cycle_3!K$8:K$57),Bilan_Activites!E85)</f>
        <v>0</v>
      </c>
      <c r="K85" s="68">
        <f>SUMIFS(Cycle_3!L$8:L$57,Cycle_3!K$8:K$57,Bilan_Activites!E85)</f>
        <v>0</v>
      </c>
      <c r="L85" s="69">
        <f>COUNTIF((Cycle_3!N$8:N$57),Bilan_Activites!E85)</f>
        <v>0</v>
      </c>
      <c r="M85" s="69">
        <f>SUMIFS(Cycle_3!O$8:O$57,Cycle_3!N$8:N$57,Bilan_Activites!E85)</f>
        <v>0</v>
      </c>
      <c r="N85" s="69">
        <f>COUNTIF((Cycle_3!Q$8:Q$57),Bilan_Activites!E85)</f>
        <v>0</v>
      </c>
      <c r="O85" s="69">
        <f>SUMIFS(Cycle_3!R$8:R$57,Cycle_3!Q$8:Q$57,Bilan_Activites!E85)</f>
        <v>0</v>
      </c>
      <c r="P85" s="69">
        <f t="shared" si="8"/>
        <v>0</v>
      </c>
      <c r="Q85" s="70">
        <f t="shared" si="9"/>
        <v>0</v>
      </c>
    </row>
    <row r="86" spans="4:17" x14ac:dyDescent="0.25">
      <c r="D86" s="63">
        <v>8</v>
      </c>
      <c r="E86" s="67" t="str">
        <f>IF(Donnees!C11="","",Donnees!C11)</f>
        <v xml:space="preserve">Nager longtemps </v>
      </c>
      <c r="F86" s="68">
        <f>COUNTIF((Cycle_3!E$8:E$57),E86)</f>
        <v>0</v>
      </c>
      <c r="G86" s="68">
        <f>SUMIFS(Cycle_3!F$8:F$57,Cycle_3!E$8:E$57,E86)</f>
        <v>0</v>
      </c>
      <c r="H86" s="68">
        <f>COUNTIF((Cycle_3!H$8:H$57),Bilan_Activites!E86)</f>
        <v>0</v>
      </c>
      <c r="I86" s="68">
        <f>SUMIFS(Cycle_3!I$8:I$57,Cycle_3!H$8:H$57,Bilan_Activites!E86)</f>
        <v>0</v>
      </c>
      <c r="J86" s="68">
        <f>COUNTIF((Cycle_3!K$8:K$57),Bilan_Activites!E86)</f>
        <v>0</v>
      </c>
      <c r="K86" s="68">
        <f>SUMIFS(Cycle_3!L$8:L$57,Cycle_3!K$8:K$57,Bilan_Activites!E86)</f>
        <v>0</v>
      </c>
      <c r="L86" s="69">
        <f>COUNTIF((Cycle_3!N$8:N$57),Bilan_Activites!E86)</f>
        <v>0</v>
      </c>
      <c r="M86" s="69">
        <f>SUMIFS(Cycle_3!O$8:O$57,Cycle_3!N$8:N$57,Bilan_Activites!E86)</f>
        <v>0</v>
      </c>
      <c r="N86" s="69">
        <f>COUNTIF((Cycle_3!Q$8:Q$57),Bilan_Activites!E86)</f>
        <v>0</v>
      </c>
      <c r="O86" s="69">
        <f>SUMIFS(Cycle_3!R$8:R$57,Cycle_3!Q$8:Q$57,Bilan_Activites!E86)</f>
        <v>0</v>
      </c>
      <c r="P86" s="69">
        <f t="shared" si="8"/>
        <v>0</v>
      </c>
      <c r="Q86" s="70">
        <f t="shared" si="9"/>
        <v>0</v>
      </c>
    </row>
    <row r="87" spans="4:17" x14ac:dyDescent="0.25">
      <c r="D87" s="63">
        <v>9</v>
      </c>
      <c r="E87" s="67" t="str">
        <f>IF(Donnees!C12="","",Donnees!C12)</f>
        <v xml:space="preserve">Autres </v>
      </c>
      <c r="F87" s="68">
        <f>COUNTIF((Cycle_3!E$8:E$57),E87)</f>
        <v>0</v>
      </c>
      <c r="G87" s="68">
        <f>SUMIFS(Cycle_3!F$8:F$57,Cycle_3!E$8:E$57,E87)</f>
        <v>0</v>
      </c>
      <c r="H87" s="68">
        <f>COUNTIF((Cycle_3!H$8:H$57),Bilan_Activites!E87)</f>
        <v>0</v>
      </c>
      <c r="I87" s="68">
        <f>SUMIFS(Cycle_3!I$8:I$57,Cycle_3!H$8:H$57,Bilan_Activites!E87)</f>
        <v>0</v>
      </c>
      <c r="J87" s="68">
        <f>COUNTIF((Cycle_3!K$8:K$57),Bilan_Activites!E87)</f>
        <v>0</v>
      </c>
      <c r="K87" s="68">
        <f>SUMIFS(Cycle_3!L$8:L$57,Cycle_3!K$8:K$57,Bilan_Activites!E87)</f>
        <v>0</v>
      </c>
      <c r="L87" s="69">
        <f>COUNTIF((Cycle_3!N$8:N$57),Bilan_Activites!E87)</f>
        <v>0</v>
      </c>
      <c r="M87" s="69">
        <f>SUMIFS(Cycle_3!O$8:O$57,Cycle_3!N$8:N$57,Bilan_Activites!E87)</f>
        <v>0</v>
      </c>
      <c r="N87" s="69">
        <f>COUNTIF((Cycle_3!Q$8:Q$57),Bilan_Activites!E87)</f>
        <v>0</v>
      </c>
      <c r="O87" s="69">
        <f>SUMIFS(Cycle_3!R$8:R$57,Cycle_3!Q$8:Q$57,Bilan_Activites!E87)</f>
        <v>0</v>
      </c>
      <c r="P87" s="69">
        <f t="shared" si="8"/>
        <v>0</v>
      </c>
      <c r="Q87" s="70">
        <f t="shared" si="9"/>
        <v>0</v>
      </c>
    </row>
    <row r="88" spans="4:17" x14ac:dyDescent="0.25">
      <c r="D88" s="63">
        <v>10</v>
      </c>
      <c r="E88" s="67" t="str">
        <f>IF(Donnees!C13="","",Donnees!C13)</f>
        <v/>
      </c>
      <c r="F88" s="68">
        <f>COUNTIF((Cycle_3!E$8:E$57),E88)</f>
        <v>0</v>
      </c>
      <c r="G88" s="68">
        <f>SUMIFS(Cycle_3!F$8:F$57,Cycle_3!E$8:E$57,E88)</f>
        <v>0</v>
      </c>
      <c r="H88" s="68">
        <f>COUNTIF((Cycle_3!H$8:H$57),Bilan_Activites!E88)</f>
        <v>0</v>
      </c>
      <c r="I88" s="68">
        <f>SUMIFS(Cycle_3!I$8:I$57,Cycle_3!H$8:H$57,Bilan_Activites!E88)</f>
        <v>0</v>
      </c>
      <c r="J88" s="68">
        <f>COUNTIF((Cycle_3!K$8:K$57),Bilan_Activites!E88)</f>
        <v>0</v>
      </c>
      <c r="K88" s="68">
        <f>SUMIFS(Cycle_3!L$8:L$57,Cycle_3!K$8:K$57,Bilan_Activites!E88)</f>
        <v>0</v>
      </c>
      <c r="L88" s="69">
        <f>COUNTIF((Cycle_3!N$8:N$57),Bilan_Activites!E88)</f>
        <v>0</v>
      </c>
      <c r="M88" s="69">
        <f>SUMIFS(Cycle_3!O$8:O$57,Cycle_3!N$8:N$57,Bilan_Activites!E88)</f>
        <v>0</v>
      </c>
      <c r="N88" s="69">
        <f>COUNTIF((Cycle_3!Q$8:Q$57),Bilan_Activites!E88)</f>
        <v>0</v>
      </c>
      <c r="O88" s="69">
        <f>SUMIFS(Cycle_3!R$8:R$57,Cycle_3!Q$8:Q$57,Bilan_Activites!E88)</f>
        <v>0</v>
      </c>
      <c r="P88" s="69">
        <f t="shared" si="8"/>
        <v>0</v>
      </c>
      <c r="Q88" s="70">
        <f t="shared" si="9"/>
        <v>0</v>
      </c>
    </row>
    <row r="89" spans="4:17" x14ac:dyDescent="0.25">
      <c r="D89" s="63">
        <v>11</v>
      </c>
      <c r="E89" s="67" t="str">
        <f>IF(Donnees!C14="","",Donnees!C14)</f>
        <v/>
      </c>
      <c r="F89" s="68">
        <f>COUNTIF((Cycle_3!E$8:E$57),E89)</f>
        <v>0</v>
      </c>
      <c r="G89" s="68">
        <f>SUMIFS(Cycle_3!F$8:F$57,Cycle_3!E$8:E$57,E89)</f>
        <v>0</v>
      </c>
      <c r="H89" s="68">
        <f>COUNTIF((Cycle_3!H$8:H$57),Bilan_Activites!E89)</f>
        <v>0</v>
      </c>
      <c r="I89" s="68">
        <f>SUMIFS(Cycle_3!I$8:I$57,Cycle_3!H$8:H$57,Bilan_Activites!E89)</f>
        <v>0</v>
      </c>
      <c r="J89" s="68">
        <f>COUNTIF((Cycle_3!K$8:K$57),Bilan_Activites!E89)</f>
        <v>0</v>
      </c>
      <c r="K89" s="68">
        <f>SUMIFS(Cycle_3!L$8:L$57,Cycle_3!K$8:K$57,Bilan_Activites!E89)</f>
        <v>0</v>
      </c>
      <c r="L89" s="69">
        <f>COUNTIF((Cycle_3!N$8:N$57),Bilan_Activites!E89)</f>
        <v>0</v>
      </c>
      <c r="M89" s="69">
        <f>SUMIFS(Cycle_3!O$8:O$57,Cycle_3!N$8:N$57,Bilan_Activites!E89)</f>
        <v>0</v>
      </c>
      <c r="N89" s="69">
        <f>COUNTIF((Cycle_3!Q$8:Q$57),Bilan_Activites!E89)</f>
        <v>0</v>
      </c>
      <c r="O89" s="69">
        <f>SUMIFS(Cycle_3!R$8:R$57,Cycle_3!Q$8:Q$57,Bilan_Activites!E89)</f>
        <v>0</v>
      </c>
      <c r="P89" s="69">
        <f t="shared" si="8"/>
        <v>0</v>
      </c>
      <c r="Q89" s="70">
        <f t="shared" si="9"/>
        <v>0</v>
      </c>
    </row>
    <row r="90" spans="4:17" x14ac:dyDescent="0.25">
      <c r="D90" s="63">
        <v>12</v>
      </c>
      <c r="E90" s="67" t="str">
        <f>IF(Donnees!C15="","",Donnees!C15)</f>
        <v/>
      </c>
      <c r="F90" s="68">
        <f>COUNTIF((Cycle_3!E$8:E$57),E90)</f>
        <v>0</v>
      </c>
      <c r="G90" s="68">
        <f>SUMIFS(Cycle_3!F$8:F$57,Cycle_3!E$8:E$57,E90)</f>
        <v>0</v>
      </c>
      <c r="H90" s="68">
        <f>COUNTIF((Cycle_3!H$8:H$57),Bilan_Activites!E90)</f>
        <v>0</v>
      </c>
      <c r="I90" s="68">
        <f>SUMIFS(Cycle_3!I$8:I$57,Cycle_3!H$8:H$57,Bilan_Activites!E90)</f>
        <v>0</v>
      </c>
      <c r="J90" s="68">
        <f>COUNTIF((Cycle_3!K$8:K$57),Bilan_Activites!E90)</f>
        <v>0</v>
      </c>
      <c r="K90" s="68">
        <f>SUMIFS(Cycle_3!L$8:L$57,Cycle_3!K$8:K$57,Bilan_Activites!E90)</f>
        <v>0</v>
      </c>
      <c r="L90" s="69">
        <f>COUNTIF((Cycle_3!N$8:N$57),Bilan_Activites!E90)</f>
        <v>0</v>
      </c>
      <c r="M90" s="69">
        <f>SUMIFS(Cycle_3!O$8:O$57,Cycle_3!N$8:N$57,Bilan_Activites!E90)</f>
        <v>0</v>
      </c>
      <c r="N90" s="69">
        <f>COUNTIF((Cycle_3!Q$8:Q$57),Bilan_Activites!E90)</f>
        <v>0</v>
      </c>
      <c r="O90" s="69">
        <f>SUMIFS(Cycle_3!R$8:R$57,Cycle_3!Q$8:Q$57,Bilan_Activites!E90)</f>
        <v>0</v>
      </c>
      <c r="P90" s="69">
        <f t="shared" si="8"/>
        <v>0</v>
      </c>
      <c r="Q90" s="70">
        <f t="shared" si="9"/>
        <v>0</v>
      </c>
    </row>
    <row r="91" spans="4:17" x14ac:dyDescent="0.25">
      <c r="D91" s="63">
        <v>13</v>
      </c>
      <c r="E91" s="67" t="str">
        <f>IF(Donnees!C16="","",Donnees!C16)</f>
        <v/>
      </c>
      <c r="F91" s="68">
        <f>COUNTIF((Cycle_3!E$8:E$57),E91)</f>
        <v>0</v>
      </c>
      <c r="G91" s="68">
        <f>SUMIFS(Cycle_3!F$8:F$57,Cycle_3!E$8:E$57,E91)</f>
        <v>0</v>
      </c>
      <c r="H91" s="68">
        <f>COUNTIF((Cycle_3!H$8:H$57),Bilan_Activites!E91)</f>
        <v>0</v>
      </c>
      <c r="I91" s="68">
        <f>SUMIFS(Cycle_3!I$8:I$57,Cycle_3!H$8:H$57,Bilan_Activites!E91)</f>
        <v>0</v>
      </c>
      <c r="J91" s="68">
        <f>COUNTIF((Cycle_3!K$8:K$57),Bilan_Activites!E91)</f>
        <v>0</v>
      </c>
      <c r="K91" s="68">
        <f>SUMIFS(Cycle_3!L$8:L$57,Cycle_3!K$8:K$57,Bilan_Activites!E91)</f>
        <v>0</v>
      </c>
      <c r="L91" s="69">
        <f>COUNTIF((Cycle_3!N$8:N$57),Bilan_Activites!E91)</f>
        <v>0</v>
      </c>
      <c r="M91" s="69">
        <f>SUMIFS(Cycle_3!O$8:O$57,Cycle_3!N$8:N$57,Bilan_Activites!E91)</f>
        <v>0</v>
      </c>
      <c r="N91" s="69">
        <f>COUNTIF((Cycle_3!Q$8:Q$57),Bilan_Activites!E91)</f>
        <v>0</v>
      </c>
      <c r="O91" s="69">
        <f>SUMIFS(Cycle_3!R$8:R$57,Cycle_3!Q$8:Q$57,Bilan_Activites!E91)</f>
        <v>0</v>
      </c>
      <c r="P91" s="69">
        <f t="shared" si="8"/>
        <v>0</v>
      </c>
      <c r="Q91" s="70">
        <f t="shared" si="9"/>
        <v>0</v>
      </c>
    </row>
    <row r="92" spans="4:17" x14ac:dyDescent="0.25">
      <c r="D92" s="63">
        <v>14</v>
      </c>
      <c r="E92" s="67" t="str">
        <f>IF(Donnees!C17="","",Donnees!C17)</f>
        <v/>
      </c>
      <c r="F92" s="68">
        <f>COUNTIF((Cycle_3!E$8:E$57),E92)</f>
        <v>0</v>
      </c>
      <c r="G92" s="68">
        <f>SUMIFS(Cycle_3!F$8:F$57,Cycle_3!E$8:E$57,E92)</f>
        <v>0</v>
      </c>
      <c r="H92" s="68">
        <f>COUNTIF((Cycle_3!H$8:H$57),Bilan_Activites!E92)</f>
        <v>0</v>
      </c>
      <c r="I92" s="68">
        <f>SUMIFS(Cycle_3!I$8:I$57,Cycle_3!H$8:H$57,Bilan_Activites!E92)</f>
        <v>0</v>
      </c>
      <c r="J92" s="68">
        <f>COUNTIF((Cycle_3!K$8:K$57),Bilan_Activites!E92)</f>
        <v>0</v>
      </c>
      <c r="K92" s="68">
        <f>SUMIFS(Cycle_3!L$8:L$57,Cycle_3!K$8:K$57,Bilan_Activites!E92)</f>
        <v>0</v>
      </c>
      <c r="L92" s="69">
        <f>COUNTIF((Cycle_3!N$8:N$57),Bilan_Activites!E92)</f>
        <v>0</v>
      </c>
      <c r="M92" s="69">
        <f>SUMIFS(Cycle_3!O$8:O$57,Cycle_3!N$8:N$57,Bilan_Activites!E92)</f>
        <v>0</v>
      </c>
      <c r="N92" s="69">
        <f>COUNTIF((Cycle_3!Q$8:Q$57),Bilan_Activites!E92)</f>
        <v>0</v>
      </c>
      <c r="O92" s="69">
        <f>SUMIFS(Cycle_3!R$8:R$57,Cycle_3!Q$8:Q$57,Bilan_Activites!E92)</f>
        <v>0</v>
      </c>
      <c r="P92" s="69">
        <f t="shared" si="8"/>
        <v>0</v>
      </c>
      <c r="Q92" s="70">
        <f t="shared" si="9"/>
        <v>0</v>
      </c>
    </row>
    <row r="93" spans="4:17" x14ac:dyDescent="0.25">
      <c r="D93" s="63">
        <v>15</v>
      </c>
      <c r="E93" s="67" t="str">
        <f>IF(Donnees!C18="","",Donnees!C18)</f>
        <v/>
      </c>
      <c r="F93" s="68">
        <f>COUNTIF((Cycle_3!E$8:E$57),E93)</f>
        <v>0</v>
      </c>
      <c r="G93" s="68">
        <f>SUMIFS(Cycle_3!F$8:F$57,Cycle_3!E$8:E$57,E93)</f>
        <v>0</v>
      </c>
      <c r="H93" s="68">
        <f>COUNTIF((Cycle_3!H$8:H$57),Bilan_Activites!E93)</f>
        <v>0</v>
      </c>
      <c r="I93" s="68">
        <f>SUMIFS(Cycle_3!I$8:I$57,Cycle_3!H$8:H$57,Bilan_Activites!E93)</f>
        <v>0</v>
      </c>
      <c r="J93" s="68">
        <f>COUNTIF((Cycle_3!K$8:K$57),Bilan_Activites!E93)</f>
        <v>0</v>
      </c>
      <c r="K93" s="68">
        <f>SUMIFS(Cycle_3!L$8:L$57,Cycle_3!K$8:K$57,Bilan_Activites!E93)</f>
        <v>0</v>
      </c>
      <c r="L93" s="69">
        <f>COUNTIF((Cycle_3!N$8:N$57),Bilan_Activites!E93)</f>
        <v>0</v>
      </c>
      <c r="M93" s="69">
        <f>SUMIFS(Cycle_3!O$8:O$57,Cycle_3!N$8:N$57,Bilan_Activites!E93)</f>
        <v>0</v>
      </c>
      <c r="N93" s="69">
        <f>COUNTIF((Cycle_3!Q$8:Q$57),Bilan_Activites!E93)</f>
        <v>0</v>
      </c>
      <c r="O93" s="69">
        <f>SUMIFS(Cycle_3!R$8:R$57,Cycle_3!Q$8:Q$57,Bilan_Activites!E93)</f>
        <v>0</v>
      </c>
      <c r="P93" s="69">
        <f t="shared" si="8"/>
        <v>0</v>
      </c>
      <c r="Q93" s="70">
        <f t="shared" si="9"/>
        <v>0</v>
      </c>
    </row>
    <row r="94" spans="4:17" x14ac:dyDescent="0.25">
      <c r="D94" s="63"/>
      <c r="E94" s="67"/>
      <c r="F94" s="68"/>
      <c r="G94" s="68"/>
      <c r="H94" s="68"/>
      <c r="I94" s="68"/>
      <c r="J94" s="68"/>
      <c r="K94" s="68"/>
      <c r="L94" s="65"/>
      <c r="M94" s="65"/>
      <c r="N94" s="65"/>
      <c r="O94" s="65"/>
      <c r="P94" s="65"/>
      <c r="Q94" s="66"/>
    </row>
    <row r="95" spans="4:17" x14ac:dyDescent="0.25">
      <c r="D95" s="63"/>
      <c r="E95" s="64" t="str">
        <f>IF(Donnees!D$2="","",Donnees!D$2)</f>
        <v>Champ_2</v>
      </c>
      <c r="F95" s="65">
        <f>COUNTIF((Cycle_3!D$8:D$57),E95)</f>
        <v>0</v>
      </c>
      <c r="G95" s="65">
        <f>SUMIFS(Cycle_3!F$8:F$57,Cycle_3!D$8:D$57,E95)</f>
        <v>0</v>
      </c>
      <c r="H95" s="65">
        <f>COUNTIF((Cycle_3!G$8:G$57),Bilan_Activites!E95)</f>
        <v>0</v>
      </c>
      <c r="I95" s="65">
        <f>SUMIFS(Cycle_3!I$8:I$57,Cycle_3!G$8:G$57,Bilan_Activites!E95)</f>
        <v>0</v>
      </c>
      <c r="J95" s="65">
        <f>COUNTIF((Cycle_3!J$8:J$57),Bilan_Activites!E95)</f>
        <v>0</v>
      </c>
      <c r="K95" s="65">
        <f>SUMIFS(Cycle_3!L$8:L$57,Cycle_3!J$8:J$57,Bilan_Activites!E95)</f>
        <v>0</v>
      </c>
      <c r="L95" s="65">
        <f>COUNTIF((Cycle_3!M$8:M$57),Bilan_Activites!E95)</f>
        <v>0</v>
      </c>
      <c r="M95" s="65">
        <f>SUMIFS(Cycle_3!O$8:O$57,Cycle_3!M$8:M$57,Bilan_Activites!E95)</f>
        <v>0</v>
      </c>
      <c r="N95" s="65">
        <f>COUNTIF((Cycle_3!P$8:P$57),Bilan_Activites!E95)</f>
        <v>0</v>
      </c>
      <c r="O95" s="65">
        <f>SUMIFS(Cycle_3!R$8:R$57,Cycle_3!P$8:P$57,Bilan_Activites!E95)</f>
        <v>0</v>
      </c>
      <c r="P95" s="65">
        <f t="shared" ref="P95:P110" si="10">F95+H95+J95+L95+N95</f>
        <v>0</v>
      </c>
      <c r="Q95" s="66">
        <f>G95+I95+K95+M95+O95</f>
        <v>0</v>
      </c>
    </row>
    <row r="96" spans="4:17" x14ac:dyDescent="0.25">
      <c r="D96" s="63">
        <v>1</v>
      </c>
      <c r="E96" s="67" t="str">
        <f>IF(Donnees!D4="","",Donnees!D4)</f>
        <v>Activité de glisse</v>
      </c>
      <c r="F96" s="68">
        <f>COUNTIF((Cycle_3!E$8:E$57),E96)</f>
        <v>0</v>
      </c>
      <c r="G96" s="68">
        <f>SUMIFS(Cycle_3!F$8:F$57,Cycle_3!E$8:E$57,E96)</f>
        <v>0</v>
      </c>
      <c r="H96" s="68">
        <f>COUNTIF((Cycle_3!H$8:H$57),Bilan_Activites!E96)</f>
        <v>0</v>
      </c>
      <c r="I96" s="68">
        <f>SUMIFS(Cycle_3!I$8:I$57,Cycle_3!H$8:H$57,Bilan_Activites!E96)</f>
        <v>0</v>
      </c>
      <c r="J96" s="68">
        <f>COUNTIF((Cycle_3!K$8:K$57),Bilan_Activites!E96)</f>
        <v>0</v>
      </c>
      <c r="K96" s="68">
        <f>SUMIFS(Cycle_3!L$8:L$57,Cycle_3!K$8:K$57,Bilan_Activites!E96)</f>
        <v>0</v>
      </c>
      <c r="L96" s="69">
        <f>COUNTIF((Cycle_3!N$8:N$57),Bilan_Activites!E96)</f>
        <v>0</v>
      </c>
      <c r="M96" s="69">
        <f>SUMIFS(Cycle_3!O$8:O$57,Cycle_3!N$8:N$57,Bilan_Activites!E96)</f>
        <v>0</v>
      </c>
      <c r="N96" s="69">
        <f>COUNTIF((Cycle_3!Q$8:Q$57),Bilan_Activites!E96)</f>
        <v>0</v>
      </c>
      <c r="O96" s="69">
        <f>SUMIFS(Cycle_3!R$8:R$57,Cycle_3!Q$8:Q$57,Bilan_Activites!E96)</f>
        <v>0</v>
      </c>
      <c r="P96" s="69">
        <f t="shared" si="10"/>
        <v>0</v>
      </c>
      <c r="Q96" s="70">
        <f>G96+I96+K96+M96+O96</f>
        <v>0</v>
      </c>
    </row>
    <row r="97" spans="4:17" x14ac:dyDescent="0.25">
      <c r="D97" s="63">
        <v>2</v>
      </c>
      <c r="E97" s="67" t="str">
        <f>IF(Donnees!D5="","",Donnees!D5)</f>
        <v>Activité nautique</v>
      </c>
      <c r="F97" s="68">
        <f>COUNTIF((Cycle_3!E$8:E$57),E97)</f>
        <v>0</v>
      </c>
      <c r="G97" s="68">
        <f>SUMIFS(Cycle_3!F$8:F$57,Cycle_3!E$8:E$57,E97)</f>
        <v>0</v>
      </c>
      <c r="H97" s="68">
        <f>COUNTIF((Cycle_3!H$8:H$57),Bilan_Activites!E97)</f>
        <v>0</v>
      </c>
      <c r="I97" s="68">
        <f>SUMIFS(Cycle_3!I$8:I$57,Cycle_3!H$8:H$57,Bilan_Activites!E97)</f>
        <v>0</v>
      </c>
      <c r="J97" s="68">
        <f>COUNTIF((Cycle_3!K$8:K$57),Bilan_Activites!E97)</f>
        <v>0</v>
      </c>
      <c r="K97" s="68">
        <f>SUMIFS(Cycle_3!L$8:L$57,Cycle_3!K$8:K$57,Bilan_Activites!E97)</f>
        <v>0</v>
      </c>
      <c r="L97" s="69">
        <f>COUNTIF((Cycle_3!N$8:N$57),Bilan_Activites!E97)</f>
        <v>0</v>
      </c>
      <c r="M97" s="69">
        <f>SUMIFS(Cycle_3!O$8:O$57,Cycle_3!N$8:N$57,Bilan_Activites!E97)</f>
        <v>0</v>
      </c>
      <c r="N97" s="69">
        <f>COUNTIF((Cycle_3!Q$8:Q$57),Bilan_Activites!E97)</f>
        <v>0</v>
      </c>
      <c r="O97" s="69">
        <f>SUMIFS(Cycle_3!R$8:R$57,Cycle_3!Q$8:Q$57,Bilan_Activites!E97)</f>
        <v>0</v>
      </c>
      <c r="P97" s="69">
        <f t="shared" si="10"/>
        <v>0</v>
      </c>
      <c r="Q97" s="70">
        <f t="shared" ref="Q97:Q110" si="11">G97+I97+K97+M97+O97</f>
        <v>0</v>
      </c>
    </row>
    <row r="98" spans="4:17" x14ac:dyDescent="0.25">
      <c r="D98" s="63">
        <v>3</v>
      </c>
      <c r="E98" s="67" t="str">
        <f>IF(Donnees!D6="","",Donnees!D6)</f>
        <v>Activité équestre</v>
      </c>
      <c r="F98" s="68">
        <f>COUNTIF((Cycle_3!E$8:E$57),E98)</f>
        <v>0</v>
      </c>
      <c r="G98" s="68">
        <f>SUMIFS(Cycle_3!F$8:F$57,Cycle_3!E$8:E$57,E98)</f>
        <v>0</v>
      </c>
      <c r="H98" s="68">
        <f>COUNTIF((Cycle_3!H$8:H$57),Bilan_Activites!E98)</f>
        <v>0</v>
      </c>
      <c r="I98" s="68">
        <f>SUMIFS(Cycle_3!I$8:I$57,Cycle_3!H$8:H$57,Bilan_Activites!E98)</f>
        <v>0</v>
      </c>
      <c r="J98" s="68">
        <f>COUNTIF((Cycle_3!K$8:K$57),Bilan_Activites!E98)</f>
        <v>0</v>
      </c>
      <c r="K98" s="68">
        <f>SUMIFS(Cycle_3!L$8:L$57,Cycle_3!K$8:K$57,Bilan_Activites!E98)</f>
        <v>0</v>
      </c>
      <c r="L98" s="69">
        <f>COUNTIF((Cycle_3!N$8:N$57),Bilan_Activites!E98)</f>
        <v>0</v>
      </c>
      <c r="M98" s="69">
        <f>SUMIFS(Cycle_3!O$8:O$57,Cycle_3!N$8:N$57,Bilan_Activites!E98)</f>
        <v>0</v>
      </c>
      <c r="N98" s="69">
        <f>COUNTIF((Cycle_3!Q$8:Q$57),Bilan_Activites!E98)</f>
        <v>0</v>
      </c>
      <c r="O98" s="69">
        <f>SUMIFS(Cycle_3!R$8:R$57,Cycle_3!Q$8:Q$57,Bilan_Activites!E98)</f>
        <v>0</v>
      </c>
      <c r="P98" s="69">
        <f t="shared" si="10"/>
        <v>0</v>
      </c>
      <c r="Q98" s="70">
        <f t="shared" si="11"/>
        <v>0</v>
      </c>
    </row>
    <row r="99" spans="4:17" x14ac:dyDescent="0.25">
      <c r="D99" s="63">
        <v>4</v>
      </c>
      <c r="E99" s="67" t="str">
        <f>IF(Donnees!D7="","",Donnees!D7)</f>
        <v>Parcours d'orientation</v>
      </c>
      <c r="F99" s="68">
        <f>COUNTIF((Cycle_3!E$8:E$57),E99)</f>
        <v>0</v>
      </c>
      <c r="G99" s="68">
        <f>SUMIFS(Cycle_3!F$8:F$57,Cycle_3!E$8:E$57,E99)</f>
        <v>0</v>
      </c>
      <c r="H99" s="68">
        <f>COUNTIF((Cycle_3!H$8:H$57),Bilan_Activites!E99)</f>
        <v>0</v>
      </c>
      <c r="I99" s="68">
        <f>SUMIFS(Cycle_3!I$8:I$57,Cycle_3!H$8:H$57,Bilan_Activites!E99)</f>
        <v>0</v>
      </c>
      <c r="J99" s="68">
        <f>COUNTIF((Cycle_3!K$8:K$57),Bilan_Activites!E99)</f>
        <v>0</v>
      </c>
      <c r="K99" s="68">
        <f>SUMIFS(Cycle_3!L$8:L$57,Cycle_3!K$8:K$57,Bilan_Activites!E99)</f>
        <v>0</v>
      </c>
      <c r="L99" s="69">
        <f>COUNTIF((Cycle_3!N$8:N$57),Bilan_Activites!E99)</f>
        <v>0</v>
      </c>
      <c r="M99" s="69">
        <f>SUMIFS(Cycle_3!O$8:O$57,Cycle_3!N$8:N$57,Bilan_Activites!E99)</f>
        <v>0</v>
      </c>
      <c r="N99" s="69">
        <f>COUNTIF((Cycle_3!Q$8:Q$57),Bilan_Activites!E99)</f>
        <v>0</v>
      </c>
      <c r="O99" s="69">
        <f>SUMIFS(Cycle_3!R$8:R$57,Cycle_3!Q$8:Q$57,Bilan_Activites!E99)</f>
        <v>0</v>
      </c>
      <c r="P99" s="69">
        <f t="shared" si="10"/>
        <v>0</v>
      </c>
      <c r="Q99" s="70">
        <f t="shared" si="11"/>
        <v>0</v>
      </c>
    </row>
    <row r="100" spans="4:17" x14ac:dyDescent="0.25">
      <c r="D100" s="63">
        <v>5</v>
      </c>
      <c r="E100" s="67" t="str">
        <f>IF(Donnees!D8="","",Donnees!D8)</f>
        <v>Parcours d'escalade</v>
      </c>
      <c r="F100" s="68">
        <f>COUNTIF((Cycle_3!E$8:E$57),E100)</f>
        <v>0</v>
      </c>
      <c r="G100" s="68">
        <f>SUMIFS(Cycle_3!F$8:F$57,Cycle_3!E$8:E$57,E100)</f>
        <v>0</v>
      </c>
      <c r="H100" s="68">
        <f>COUNTIF((Cycle_3!H$8:H$57),Bilan_Activites!E100)</f>
        <v>0</v>
      </c>
      <c r="I100" s="68">
        <f>SUMIFS(Cycle_3!I$8:I$57,Cycle_3!H$8:H$57,Bilan_Activites!E100)</f>
        <v>0</v>
      </c>
      <c r="J100" s="68">
        <f>COUNTIF((Cycle_3!K$8:K$57),Bilan_Activites!E100)</f>
        <v>0</v>
      </c>
      <c r="K100" s="68">
        <f>SUMIFS(Cycle_3!L$8:L$57,Cycle_3!K$8:K$57,Bilan_Activites!E100)</f>
        <v>0</v>
      </c>
      <c r="L100" s="69">
        <f>COUNTIF((Cycle_3!N$8:N$57),Bilan_Activites!E100)</f>
        <v>0</v>
      </c>
      <c r="M100" s="69">
        <f>SUMIFS(Cycle_3!O$8:O$57,Cycle_3!N$8:N$57,Bilan_Activites!E100)</f>
        <v>0</v>
      </c>
      <c r="N100" s="69">
        <f>COUNTIF((Cycle_3!Q$8:Q$57),Bilan_Activites!E100)</f>
        <v>0</v>
      </c>
      <c r="O100" s="69">
        <f>SUMIFS(Cycle_3!R$8:R$57,Cycle_3!Q$8:Q$57,Bilan_Activites!E100)</f>
        <v>0</v>
      </c>
      <c r="P100" s="69">
        <f t="shared" si="10"/>
        <v>0</v>
      </c>
      <c r="Q100" s="70">
        <f t="shared" si="11"/>
        <v>0</v>
      </c>
    </row>
    <row r="101" spans="4:17" x14ac:dyDescent="0.25">
      <c r="D101" s="63">
        <v>6</v>
      </c>
      <c r="E101" s="67" t="str">
        <f>IF(Donnees!D9="","",Donnees!D9)</f>
        <v xml:space="preserve">Savoir Nager </v>
      </c>
      <c r="F101" s="68">
        <f>COUNTIF((Cycle_3!E$8:E$57),E101)</f>
        <v>0</v>
      </c>
      <c r="G101" s="68">
        <f>SUMIFS(Cycle_3!F$8:F$57,Cycle_3!E$8:E$57,E101)</f>
        <v>0</v>
      </c>
      <c r="H101" s="68">
        <f>COUNTIF((Cycle_3!H$8:H$57),Bilan_Activites!E101)</f>
        <v>0</v>
      </c>
      <c r="I101" s="68">
        <f>SUMIFS(Cycle_3!I$8:I$57,Cycle_3!H$8:H$57,Bilan_Activites!E101)</f>
        <v>0</v>
      </c>
      <c r="J101" s="68">
        <f>COUNTIF((Cycle_3!K$8:K$57),Bilan_Activites!E101)</f>
        <v>0</v>
      </c>
      <c r="K101" s="68">
        <f>SUMIFS(Cycle_3!L$8:L$57,Cycle_3!K$8:K$57,Bilan_Activites!E101)</f>
        <v>0</v>
      </c>
      <c r="L101" s="69">
        <f>COUNTIF((Cycle_3!N$8:N$57),Bilan_Activites!E101)</f>
        <v>0</v>
      </c>
      <c r="M101" s="69">
        <f>SUMIFS(Cycle_3!O$8:O$57,Cycle_3!N$8:N$57,Bilan_Activites!E101)</f>
        <v>0</v>
      </c>
      <c r="N101" s="69">
        <f>COUNTIF((Cycle_3!Q$8:Q$57),Bilan_Activites!E101)</f>
        <v>0</v>
      </c>
      <c r="O101" s="69">
        <f>SUMIFS(Cycle_3!R$8:R$57,Cycle_3!Q$8:Q$57,Bilan_Activites!E101)</f>
        <v>0</v>
      </c>
      <c r="P101" s="69">
        <f t="shared" si="10"/>
        <v>0</v>
      </c>
      <c r="Q101" s="70">
        <f t="shared" si="11"/>
        <v>0</v>
      </c>
    </row>
    <row r="102" spans="4:17" x14ac:dyDescent="0.25">
      <c r="D102" s="63">
        <v>7</v>
      </c>
      <c r="E102" s="67" t="str">
        <f>IF(Donnees!D10="","",Donnees!D10)</f>
        <v xml:space="preserve">Autres </v>
      </c>
      <c r="F102" s="68">
        <f>COUNTIF((Cycle_3!E$8:E$57),E102)</f>
        <v>0</v>
      </c>
      <c r="G102" s="68">
        <f>SUMIFS(Cycle_3!F$8:F$57,Cycle_3!E$8:E$57,E102)</f>
        <v>0</v>
      </c>
      <c r="H102" s="68">
        <f>COUNTIF((Cycle_3!H$8:H$57),Bilan_Activites!E102)</f>
        <v>0</v>
      </c>
      <c r="I102" s="68">
        <f>SUMIFS(Cycle_3!I$8:I$57,Cycle_3!H$8:H$57,Bilan_Activites!E102)</f>
        <v>0</v>
      </c>
      <c r="J102" s="68">
        <f>COUNTIF((Cycle_3!K$8:K$57),Bilan_Activites!E102)</f>
        <v>0</v>
      </c>
      <c r="K102" s="68">
        <f>SUMIFS(Cycle_3!L$8:L$57,Cycle_3!K$8:K$57,Bilan_Activites!E102)</f>
        <v>0</v>
      </c>
      <c r="L102" s="69">
        <f>COUNTIF((Cycle_3!N$8:N$57),Bilan_Activites!E102)</f>
        <v>0</v>
      </c>
      <c r="M102" s="69">
        <f>SUMIFS(Cycle_3!O$8:O$57,Cycle_3!N$8:N$57,Bilan_Activites!E102)</f>
        <v>0</v>
      </c>
      <c r="N102" s="69">
        <f>COUNTIF((Cycle_3!Q$8:Q$57),Bilan_Activites!E102)</f>
        <v>0</v>
      </c>
      <c r="O102" s="69">
        <f>SUMIFS(Cycle_3!R$8:R$57,Cycle_3!Q$8:Q$57,Bilan_Activites!E102)</f>
        <v>0</v>
      </c>
      <c r="P102" s="69">
        <f t="shared" si="10"/>
        <v>0</v>
      </c>
      <c r="Q102" s="70">
        <f t="shared" si="11"/>
        <v>0</v>
      </c>
    </row>
    <row r="103" spans="4:17" x14ac:dyDescent="0.25">
      <c r="D103" s="63">
        <v>8</v>
      </c>
      <c r="E103" s="67" t="str">
        <f>IF(Donnees!D11="","",Donnees!D11)</f>
        <v/>
      </c>
      <c r="F103" s="68">
        <f>COUNTIF((Cycle_3!E$8:E$57),E103)</f>
        <v>0</v>
      </c>
      <c r="G103" s="68">
        <f>SUMIFS(Cycle_3!F$8:F$57,Cycle_3!E$8:E$57,E103)</f>
        <v>0</v>
      </c>
      <c r="H103" s="68">
        <f>COUNTIF((Cycle_3!H$8:H$57),Bilan_Activites!E103)</f>
        <v>0</v>
      </c>
      <c r="I103" s="68">
        <f>SUMIFS(Cycle_3!I$8:I$57,Cycle_3!H$8:H$57,Bilan_Activites!E103)</f>
        <v>0</v>
      </c>
      <c r="J103" s="68">
        <f>COUNTIF((Cycle_3!K$8:K$57),Bilan_Activites!E103)</f>
        <v>0</v>
      </c>
      <c r="K103" s="68">
        <f>SUMIFS(Cycle_3!L$8:L$57,Cycle_3!K$8:K$57,Bilan_Activites!E103)</f>
        <v>0</v>
      </c>
      <c r="L103" s="69">
        <f>COUNTIF((Cycle_3!N$8:N$57),Bilan_Activites!E103)</f>
        <v>0</v>
      </c>
      <c r="M103" s="69">
        <f>SUMIFS(Cycle_3!O$8:O$57,Cycle_3!N$8:N$57,Bilan_Activites!E103)</f>
        <v>0</v>
      </c>
      <c r="N103" s="69">
        <f>COUNTIF((Cycle_3!Q$8:Q$57),Bilan_Activites!E103)</f>
        <v>0</v>
      </c>
      <c r="O103" s="69">
        <f>SUMIFS(Cycle_3!R$8:R$57,Cycle_3!Q$8:Q$57,Bilan_Activites!E103)</f>
        <v>0</v>
      </c>
      <c r="P103" s="69">
        <f t="shared" si="10"/>
        <v>0</v>
      </c>
      <c r="Q103" s="70">
        <f t="shared" si="11"/>
        <v>0</v>
      </c>
    </row>
    <row r="104" spans="4:17" x14ac:dyDescent="0.25">
      <c r="D104" s="63">
        <v>9</v>
      </c>
      <c r="E104" s="67" t="str">
        <f>IF(Donnees!D12="","",Donnees!D12)</f>
        <v/>
      </c>
      <c r="F104" s="68">
        <f>COUNTIF((Cycle_3!E$8:E$57),E104)</f>
        <v>0</v>
      </c>
      <c r="G104" s="68">
        <f>SUMIFS(Cycle_3!F$8:F$57,Cycle_3!E$8:E$57,E104)</f>
        <v>0</v>
      </c>
      <c r="H104" s="68">
        <f>COUNTIF((Cycle_3!H$8:H$57),Bilan_Activites!E104)</f>
        <v>0</v>
      </c>
      <c r="I104" s="68">
        <f>SUMIFS(Cycle_3!I$8:I$57,Cycle_3!H$8:H$57,Bilan_Activites!E104)</f>
        <v>0</v>
      </c>
      <c r="J104" s="68">
        <f>COUNTIF((Cycle_3!K$8:K$57),Bilan_Activites!E104)</f>
        <v>0</v>
      </c>
      <c r="K104" s="68">
        <f>SUMIFS(Cycle_3!L$8:L$57,Cycle_3!K$8:K$57,Bilan_Activites!E104)</f>
        <v>0</v>
      </c>
      <c r="L104" s="69">
        <f>COUNTIF((Cycle_3!N$8:N$57),Bilan_Activites!E104)</f>
        <v>0</v>
      </c>
      <c r="M104" s="69">
        <f>SUMIFS(Cycle_3!O$8:O$57,Cycle_3!N$8:N$57,Bilan_Activites!E104)</f>
        <v>0</v>
      </c>
      <c r="N104" s="69">
        <f>COUNTIF((Cycle_3!Q$8:Q$57),Bilan_Activites!E104)</f>
        <v>0</v>
      </c>
      <c r="O104" s="69">
        <f>SUMIFS(Cycle_3!R$8:R$57,Cycle_3!Q$8:Q$57,Bilan_Activites!E104)</f>
        <v>0</v>
      </c>
      <c r="P104" s="69">
        <f t="shared" si="10"/>
        <v>0</v>
      </c>
      <c r="Q104" s="70">
        <f t="shared" si="11"/>
        <v>0</v>
      </c>
    </row>
    <row r="105" spans="4:17" x14ac:dyDescent="0.25">
      <c r="D105" s="63">
        <v>10</v>
      </c>
      <c r="E105" s="67" t="str">
        <f>IF(Donnees!D13="","",Donnees!D13)</f>
        <v/>
      </c>
      <c r="F105" s="68">
        <f>COUNTIF((Cycle_3!E$8:E$57),E105)</f>
        <v>0</v>
      </c>
      <c r="G105" s="68">
        <f>SUMIFS(Cycle_3!F$8:F$57,Cycle_3!E$8:E$57,E105)</f>
        <v>0</v>
      </c>
      <c r="H105" s="68">
        <f>COUNTIF((Cycle_3!H$8:H$57),Bilan_Activites!E105)</f>
        <v>0</v>
      </c>
      <c r="I105" s="68">
        <f>SUMIFS(Cycle_3!I$8:I$57,Cycle_3!H$8:H$57,Bilan_Activites!E105)</f>
        <v>0</v>
      </c>
      <c r="J105" s="68">
        <f>COUNTIF((Cycle_3!K$8:K$57),Bilan_Activites!E105)</f>
        <v>0</v>
      </c>
      <c r="K105" s="68">
        <f>SUMIFS(Cycle_3!L$8:L$57,Cycle_3!K$8:K$57,Bilan_Activites!E105)</f>
        <v>0</v>
      </c>
      <c r="L105" s="69">
        <f>COUNTIF((Cycle_3!N$8:N$57),Bilan_Activites!E105)</f>
        <v>0</v>
      </c>
      <c r="M105" s="69">
        <f>SUMIFS(Cycle_3!O$8:O$57,Cycle_3!N$8:N$57,Bilan_Activites!E105)</f>
        <v>0</v>
      </c>
      <c r="N105" s="69">
        <f>COUNTIF((Cycle_3!Q$8:Q$57),Bilan_Activites!E105)</f>
        <v>0</v>
      </c>
      <c r="O105" s="69">
        <f>SUMIFS(Cycle_3!R$8:R$57,Cycle_3!Q$8:Q$57,Bilan_Activites!E105)</f>
        <v>0</v>
      </c>
      <c r="P105" s="69">
        <f t="shared" si="10"/>
        <v>0</v>
      </c>
      <c r="Q105" s="70">
        <f t="shared" si="11"/>
        <v>0</v>
      </c>
    </row>
    <row r="106" spans="4:17" x14ac:dyDescent="0.25">
      <c r="D106" s="63">
        <v>11</v>
      </c>
      <c r="E106" s="67" t="str">
        <f>IF(Donnees!D14="","",Donnees!D14)</f>
        <v/>
      </c>
      <c r="F106" s="68">
        <f>COUNTIF((Cycle_3!E$8:E$57),E106)</f>
        <v>0</v>
      </c>
      <c r="G106" s="68">
        <f>SUMIFS(Cycle_3!F$8:F$57,Cycle_3!E$8:E$57,E106)</f>
        <v>0</v>
      </c>
      <c r="H106" s="68">
        <f>COUNTIF((Cycle_3!H$8:H$57),Bilan_Activites!E106)</f>
        <v>0</v>
      </c>
      <c r="I106" s="68">
        <f>SUMIFS(Cycle_3!I$8:I$57,Cycle_3!H$8:H$57,Bilan_Activites!E106)</f>
        <v>0</v>
      </c>
      <c r="J106" s="68">
        <f>COUNTIF((Cycle_3!K$8:K$57),Bilan_Activites!E106)</f>
        <v>0</v>
      </c>
      <c r="K106" s="68">
        <f>SUMIFS(Cycle_3!L$8:L$57,Cycle_3!K$8:K$57,Bilan_Activites!E106)</f>
        <v>0</v>
      </c>
      <c r="L106" s="69">
        <f>COUNTIF((Cycle_3!N$8:N$57),Bilan_Activites!E106)</f>
        <v>0</v>
      </c>
      <c r="M106" s="69">
        <f>SUMIFS(Cycle_3!O$8:O$57,Cycle_3!N$8:N$57,Bilan_Activites!E106)</f>
        <v>0</v>
      </c>
      <c r="N106" s="69">
        <f>COUNTIF((Cycle_3!Q$8:Q$57),Bilan_Activites!E106)</f>
        <v>0</v>
      </c>
      <c r="O106" s="69">
        <f>SUMIFS(Cycle_3!R$8:R$57,Cycle_3!Q$8:Q$57,Bilan_Activites!E106)</f>
        <v>0</v>
      </c>
      <c r="P106" s="69">
        <f t="shared" si="10"/>
        <v>0</v>
      </c>
      <c r="Q106" s="70">
        <f t="shared" si="11"/>
        <v>0</v>
      </c>
    </row>
    <row r="107" spans="4:17" x14ac:dyDescent="0.25">
      <c r="D107" s="63">
        <v>12</v>
      </c>
      <c r="E107" s="67" t="str">
        <f>IF(Donnees!D15="","",Donnees!D15)</f>
        <v/>
      </c>
      <c r="F107" s="68">
        <f>COUNTIF((Cycle_3!E$8:E$57),E107)</f>
        <v>0</v>
      </c>
      <c r="G107" s="68">
        <f>SUMIFS(Cycle_3!F$8:F$57,Cycle_3!E$8:E$57,E107)</f>
        <v>0</v>
      </c>
      <c r="H107" s="68">
        <f>COUNTIF((Cycle_3!H$8:H$57),Bilan_Activites!E107)</f>
        <v>0</v>
      </c>
      <c r="I107" s="68">
        <f>SUMIFS(Cycle_3!I$8:I$57,Cycle_3!H$8:H$57,Bilan_Activites!E107)</f>
        <v>0</v>
      </c>
      <c r="J107" s="68">
        <f>COUNTIF((Cycle_3!K$8:K$57),Bilan_Activites!E107)</f>
        <v>0</v>
      </c>
      <c r="K107" s="68">
        <f>SUMIFS(Cycle_3!L$8:L$57,Cycle_3!K$8:K$57,Bilan_Activites!E107)</f>
        <v>0</v>
      </c>
      <c r="L107" s="69">
        <f>COUNTIF((Cycle_3!N$8:N$57),Bilan_Activites!E107)</f>
        <v>0</v>
      </c>
      <c r="M107" s="69">
        <f>SUMIFS(Cycle_3!O$8:O$57,Cycle_3!N$8:N$57,Bilan_Activites!E107)</f>
        <v>0</v>
      </c>
      <c r="N107" s="69">
        <f>COUNTIF((Cycle_3!Q$8:Q$57),Bilan_Activites!E107)</f>
        <v>0</v>
      </c>
      <c r="O107" s="69">
        <f>SUMIFS(Cycle_3!R$8:R$57,Cycle_3!Q$8:Q$57,Bilan_Activites!E107)</f>
        <v>0</v>
      </c>
      <c r="P107" s="69">
        <f t="shared" si="10"/>
        <v>0</v>
      </c>
      <c r="Q107" s="70">
        <f t="shared" si="11"/>
        <v>0</v>
      </c>
    </row>
    <row r="108" spans="4:17" x14ac:dyDescent="0.25">
      <c r="D108" s="63">
        <v>13</v>
      </c>
      <c r="E108" s="67" t="str">
        <f>IF(Donnees!D16="","",Donnees!D16)</f>
        <v/>
      </c>
      <c r="F108" s="68">
        <f>COUNTIF((Cycle_3!E$8:E$57),E108)</f>
        <v>0</v>
      </c>
      <c r="G108" s="68">
        <f>SUMIFS(Cycle_3!F$8:F$57,Cycle_3!E$8:E$57,E108)</f>
        <v>0</v>
      </c>
      <c r="H108" s="68">
        <f>COUNTIF((Cycle_3!H$8:H$57),Bilan_Activites!E108)</f>
        <v>0</v>
      </c>
      <c r="I108" s="68">
        <f>SUMIFS(Cycle_3!I$8:I$57,Cycle_3!H$8:H$57,Bilan_Activites!E108)</f>
        <v>0</v>
      </c>
      <c r="J108" s="68">
        <f>COUNTIF((Cycle_3!K$8:K$57),Bilan_Activites!E108)</f>
        <v>0</v>
      </c>
      <c r="K108" s="68">
        <f>SUMIFS(Cycle_3!L$8:L$57,Cycle_3!K$8:K$57,Bilan_Activites!E108)</f>
        <v>0</v>
      </c>
      <c r="L108" s="69">
        <f>COUNTIF((Cycle_3!N$8:N$57),Bilan_Activites!E108)</f>
        <v>0</v>
      </c>
      <c r="M108" s="69">
        <f>SUMIFS(Cycle_3!O$8:O$57,Cycle_3!N$8:N$57,Bilan_Activites!E108)</f>
        <v>0</v>
      </c>
      <c r="N108" s="69">
        <f>COUNTIF((Cycle_3!Q$8:Q$57),Bilan_Activites!E108)</f>
        <v>0</v>
      </c>
      <c r="O108" s="69">
        <f>SUMIFS(Cycle_3!R$8:R$57,Cycle_3!Q$8:Q$57,Bilan_Activites!E108)</f>
        <v>0</v>
      </c>
      <c r="P108" s="69">
        <f t="shared" si="10"/>
        <v>0</v>
      </c>
      <c r="Q108" s="70">
        <f t="shared" si="11"/>
        <v>0</v>
      </c>
    </row>
    <row r="109" spans="4:17" x14ac:dyDescent="0.25">
      <c r="D109" s="63">
        <v>14</v>
      </c>
      <c r="E109" s="67" t="str">
        <f>IF(Donnees!D17="","",Donnees!D17)</f>
        <v/>
      </c>
      <c r="F109" s="68">
        <f>COUNTIF((Cycle_3!E$8:E$57),E109)</f>
        <v>0</v>
      </c>
      <c r="G109" s="68">
        <f>SUMIFS(Cycle_3!F$8:F$57,Cycle_3!E$8:E$57,E109)</f>
        <v>0</v>
      </c>
      <c r="H109" s="68">
        <f>COUNTIF((Cycle_3!H$8:H$57),Bilan_Activites!E109)</f>
        <v>0</v>
      </c>
      <c r="I109" s="68">
        <f>SUMIFS(Cycle_3!I$8:I$57,Cycle_3!H$8:H$57,Bilan_Activites!E109)</f>
        <v>0</v>
      </c>
      <c r="J109" s="68">
        <f>COUNTIF((Cycle_3!K$8:K$57),Bilan_Activites!E109)</f>
        <v>0</v>
      </c>
      <c r="K109" s="68">
        <f>SUMIFS(Cycle_3!L$8:L$57,Cycle_3!K$8:K$57,Bilan_Activites!E109)</f>
        <v>0</v>
      </c>
      <c r="L109" s="69">
        <f>COUNTIF((Cycle_3!N$8:N$57),Bilan_Activites!E109)</f>
        <v>0</v>
      </c>
      <c r="M109" s="69">
        <f>SUMIFS(Cycle_3!O$8:O$57,Cycle_3!N$8:N$57,Bilan_Activites!E109)</f>
        <v>0</v>
      </c>
      <c r="N109" s="69">
        <f>COUNTIF((Cycle_3!Q$8:Q$57),Bilan_Activites!E109)</f>
        <v>0</v>
      </c>
      <c r="O109" s="69">
        <f>SUMIFS(Cycle_3!R$8:R$57,Cycle_3!Q$8:Q$57,Bilan_Activites!E109)</f>
        <v>0</v>
      </c>
      <c r="P109" s="69">
        <f t="shared" si="10"/>
        <v>0</v>
      </c>
      <c r="Q109" s="70">
        <f t="shared" si="11"/>
        <v>0</v>
      </c>
    </row>
    <row r="110" spans="4:17" x14ac:dyDescent="0.25">
      <c r="D110" s="63">
        <v>15</v>
      </c>
      <c r="E110" s="67" t="str">
        <f>IF(Donnees!D18="","",Donnees!D18)</f>
        <v/>
      </c>
      <c r="F110" s="68">
        <f>COUNTIF((Cycle_3!E$8:E$57),E110)</f>
        <v>0</v>
      </c>
      <c r="G110" s="68">
        <f>SUMIFS(Cycle_3!F$8:F$57,Cycle_3!E$8:E$57,E110)</f>
        <v>0</v>
      </c>
      <c r="H110" s="68">
        <f>COUNTIF((Cycle_3!H$8:H$57),Bilan_Activites!E110)</f>
        <v>0</v>
      </c>
      <c r="I110" s="68">
        <f>SUMIFS(Cycle_3!I$8:I$57,Cycle_3!H$8:H$57,Bilan_Activites!E110)</f>
        <v>0</v>
      </c>
      <c r="J110" s="68">
        <f>COUNTIF((Cycle_3!K$8:K$57),Bilan_Activites!E110)</f>
        <v>0</v>
      </c>
      <c r="K110" s="68">
        <f>SUMIFS(Cycle_3!L$8:L$57,Cycle_3!K$8:K$57,Bilan_Activites!E110)</f>
        <v>0</v>
      </c>
      <c r="L110" s="69">
        <f>COUNTIF((Cycle_3!N$8:N$57),Bilan_Activites!E110)</f>
        <v>0</v>
      </c>
      <c r="M110" s="69">
        <f>SUMIFS(Cycle_3!O$8:O$57,Cycle_3!N$8:N$57,Bilan_Activites!E110)</f>
        <v>0</v>
      </c>
      <c r="N110" s="69">
        <f>COUNTIF((Cycle_3!Q$8:Q$57),Bilan_Activites!E110)</f>
        <v>0</v>
      </c>
      <c r="O110" s="69">
        <f>SUMIFS(Cycle_3!R$8:R$57,Cycle_3!Q$8:Q$57,Bilan_Activites!E110)</f>
        <v>0</v>
      </c>
      <c r="P110" s="69">
        <f t="shared" si="10"/>
        <v>0</v>
      </c>
      <c r="Q110" s="70">
        <f t="shared" si="11"/>
        <v>0</v>
      </c>
    </row>
    <row r="111" spans="4:17" x14ac:dyDescent="0.25">
      <c r="D111" s="63"/>
      <c r="E111" s="67"/>
      <c r="F111" s="68"/>
      <c r="G111" s="68"/>
      <c r="H111" s="68"/>
      <c r="I111" s="68"/>
      <c r="J111" s="68"/>
      <c r="K111" s="68"/>
      <c r="L111" s="65"/>
      <c r="M111" s="65"/>
      <c r="N111" s="65"/>
      <c r="O111" s="65"/>
      <c r="P111" s="65"/>
      <c r="Q111" s="66"/>
    </row>
    <row r="112" spans="4:17" x14ac:dyDescent="0.25">
      <c r="D112" s="63"/>
      <c r="E112" s="64" t="str">
        <f>IF(Donnees!E$2="","",Donnees!E$2)</f>
        <v>Champ_3</v>
      </c>
      <c r="F112" s="65">
        <f>COUNTIF((Cycle_3!D$8:D$57),E112)</f>
        <v>0</v>
      </c>
      <c r="G112" s="65">
        <f>SUMIFS(Cycle_3!F$8:F$57,Cycle_3!D$8:D$57,E112)</f>
        <v>0</v>
      </c>
      <c r="H112" s="65">
        <f>COUNTIF((Cycle_3!G$8:G$57),Bilan_Activites!E112)</f>
        <v>0</v>
      </c>
      <c r="I112" s="65">
        <f>SUMIFS(Cycle_3!I$8:I$57,Cycle_3!G$8:G$57,Bilan_Activites!E112)</f>
        <v>0</v>
      </c>
      <c r="J112" s="65">
        <f>COUNTIF((Cycle_3!J$8:J$57),Bilan_Activites!E112)</f>
        <v>0</v>
      </c>
      <c r="K112" s="65">
        <f>SUMIFS(Cycle_3!L$8:L$57,Cycle_3!J$8:J$57,Bilan_Activites!E112)</f>
        <v>0</v>
      </c>
      <c r="L112" s="65">
        <f>COUNTIF((Cycle_3!M$8:M$57),Bilan_Activites!E112)</f>
        <v>0</v>
      </c>
      <c r="M112" s="65">
        <f>SUMIFS(Cycle_3!O$8:O$57,Cycle_3!M$8:M$57,Bilan_Activites!E112)</f>
        <v>0</v>
      </c>
      <c r="N112" s="65">
        <f>COUNTIF((Cycle_3!P$8:P$57),Bilan_Activites!E112)</f>
        <v>0</v>
      </c>
      <c r="O112" s="65">
        <f>SUMIFS(Cycle_3!R$8:R$57,Cycle_3!P$8:P$57,Bilan_Activites!E112)</f>
        <v>0</v>
      </c>
      <c r="P112" s="65">
        <f t="shared" ref="P112:P127" si="12">F112+H112+J112+L112+N112</f>
        <v>0</v>
      </c>
      <c r="Q112" s="66">
        <f>G112+I112+K112+M112+O112</f>
        <v>0</v>
      </c>
    </row>
    <row r="113" spans="4:17" x14ac:dyDescent="0.25">
      <c r="D113" s="63">
        <v>1</v>
      </c>
      <c r="E113" s="67" t="str">
        <f>IF(Donnees!E4="","",Donnees!E4)</f>
        <v>Activités gymniques</v>
      </c>
      <c r="F113" s="68">
        <f>COUNTIF((Cycle_3!E$8:E$57),E113)</f>
        <v>0</v>
      </c>
      <c r="G113" s="68">
        <f>SUMIFS(Cycle_3!F$8:F$57,Cycle_3!E$8:E$57,E113)</f>
        <v>0</v>
      </c>
      <c r="H113" s="68">
        <f>COUNTIF((Cycle_3!H$8:H$57),Bilan_Activites!E113)</f>
        <v>0</v>
      </c>
      <c r="I113" s="68">
        <f>SUMIFS(Cycle_3!I$8:I$57,Cycle_3!H$8:H$57,Bilan_Activites!E113)</f>
        <v>0</v>
      </c>
      <c r="J113" s="68">
        <f>COUNTIF((Cycle_3!K$8:K$57),Bilan_Activites!E113)</f>
        <v>0</v>
      </c>
      <c r="K113" s="68">
        <f>SUMIFS(Cycle_3!L$8:L$57,Cycle_3!K$8:K$57,Bilan_Activites!E113)</f>
        <v>0</v>
      </c>
      <c r="L113" s="69">
        <f>COUNTIF((Cycle_3!N$8:N$57),Bilan_Activites!E113)</f>
        <v>0</v>
      </c>
      <c r="M113" s="69">
        <f>SUMIFS(Cycle_3!O$8:O$57,Cycle_3!N$8:N$57,Bilan_Activites!E113)</f>
        <v>0</v>
      </c>
      <c r="N113" s="69">
        <f>COUNTIF((Cycle_3!Q$8:Q$57),Bilan_Activites!E113)</f>
        <v>0</v>
      </c>
      <c r="O113" s="69">
        <f>SUMIFS(Cycle_3!R$8:R$57,Cycle_3!Q$8:Q$57,Bilan_Activites!E113)</f>
        <v>0</v>
      </c>
      <c r="P113" s="69">
        <f t="shared" si="12"/>
        <v>0</v>
      </c>
      <c r="Q113" s="70">
        <f>G113+I113+K113+M113+O113</f>
        <v>0</v>
      </c>
    </row>
    <row r="114" spans="4:17" x14ac:dyDescent="0.25">
      <c r="D114" s="63">
        <v>2</v>
      </c>
      <c r="E114" s="67" t="str">
        <f>IF(Donnees!E5="","",Donnees!E5)</f>
        <v>Arts du cirque</v>
      </c>
      <c r="F114" s="68">
        <f>COUNTIF((Cycle_3!E$8:E$57),E114)</f>
        <v>0</v>
      </c>
      <c r="G114" s="68">
        <f>SUMIFS(Cycle_3!F$8:F$57,Cycle_3!E$8:E$57,E114)</f>
        <v>0</v>
      </c>
      <c r="H114" s="68">
        <f>COUNTIF((Cycle_3!H$8:H$57),Bilan_Activites!E114)</f>
        <v>0</v>
      </c>
      <c r="I114" s="68">
        <f>SUMIFS(Cycle_3!I$8:I$57,Cycle_3!H$8:H$57,Bilan_Activites!E114)</f>
        <v>0</v>
      </c>
      <c r="J114" s="68">
        <f>COUNTIF((Cycle_3!K$8:K$57),Bilan_Activites!E114)</f>
        <v>0</v>
      </c>
      <c r="K114" s="68">
        <f>SUMIFS(Cycle_3!L$8:L$57,Cycle_3!K$8:K$57,Bilan_Activites!E114)</f>
        <v>0</v>
      </c>
      <c r="L114" s="69">
        <f>COUNTIF((Cycle_3!N$8:N$57),Bilan_Activites!E114)</f>
        <v>0</v>
      </c>
      <c r="M114" s="69">
        <f>SUMIFS(Cycle_3!O$8:O$57,Cycle_3!N$8:N$57,Bilan_Activites!E114)</f>
        <v>0</v>
      </c>
      <c r="N114" s="69">
        <f>COUNTIF((Cycle_3!Q$8:Q$57),Bilan_Activites!E114)</f>
        <v>0</v>
      </c>
      <c r="O114" s="69">
        <f>SUMIFS(Cycle_3!R$8:R$57,Cycle_3!Q$8:Q$57,Bilan_Activites!E114)</f>
        <v>0</v>
      </c>
      <c r="P114" s="69">
        <f t="shared" si="12"/>
        <v>0</v>
      </c>
      <c r="Q114" s="70">
        <f t="shared" ref="Q114:Q127" si="13">G114+I114+K114+M114+O114</f>
        <v>0</v>
      </c>
    </row>
    <row r="115" spans="4:17" x14ac:dyDescent="0.25">
      <c r="D115" s="63">
        <v>3</v>
      </c>
      <c r="E115" s="67" t="str">
        <f>IF(Donnees!E6="","",Donnees!E6)</f>
        <v>Danse de création</v>
      </c>
      <c r="F115" s="68">
        <f>COUNTIF((Cycle_3!E$8:E$57),E115)</f>
        <v>0</v>
      </c>
      <c r="G115" s="68">
        <f>SUMIFS(Cycle_3!F$8:F$57,Cycle_3!E$8:E$57,E115)</f>
        <v>0</v>
      </c>
      <c r="H115" s="68">
        <f>COUNTIF((Cycle_3!H$8:H$57),Bilan_Activites!E115)</f>
        <v>0</v>
      </c>
      <c r="I115" s="68">
        <f>SUMIFS(Cycle_3!I$8:I$57,Cycle_3!H$8:H$57,Bilan_Activites!E115)</f>
        <v>0</v>
      </c>
      <c r="J115" s="68">
        <f>COUNTIF((Cycle_3!K$8:K$57),Bilan_Activites!E115)</f>
        <v>0</v>
      </c>
      <c r="K115" s="68">
        <f>SUMIFS(Cycle_3!L$8:L$57,Cycle_3!K$8:K$57,Bilan_Activites!E115)</f>
        <v>0</v>
      </c>
      <c r="L115" s="69">
        <f>COUNTIF((Cycle_3!N$8:N$57),Bilan_Activites!E115)</f>
        <v>0</v>
      </c>
      <c r="M115" s="69">
        <f>SUMIFS(Cycle_3!O$8:O$57,Cycle_3!N$8:N$57,Bilan_Activites!E115)</f>
        <v>0</v>
      </c>
      <c r="N115" s="69">
        <f>COUNTIF((Cycle_3!Q$8:Q$57),Bilan_Activites!E115)</f>
        <v>0</v>
      </c>
      <c r="O115" s="69">
        <f>SUMIFS(Cycle_3!R$8:R$57,Cycle_3!Q$8:Q$57,Bilan_Activites!E115)</f>
        <v>0</v>
      </c>
      <c r="P115" s="69">
        <f t="shared" si="12"/>
        <v>0</v>
      </c>
      <c r="Q115" s="70">
        <f t="shared" si="13"/>
        <v>0</v>
      </c>
    </row>
    <row r="116" spans="4:17" x14ac:dyDescent="0.25">
      <c r="D116" s="63">
        <v>4</v>
      </c>
      <c r="E116" s="67" t="str">
        <f>IF(Donnees!E7="","",Donnees!E7)</f>
        <v xml:space="preserve">Autres </v>
      </c>
      <c r="F116" s="68">
        <f>COUNTIF((Cycle_3!E$8:E$57),E116)</f>
        <v>0</v>
      </c>
      <c r="G116" s="68">
        <f>SUMIFS(Cycle_3!F$8:F$57,Cycle_3!E$8:E$57,E116)</f>
        <v>0</v>
      </c>
      <c r="H116" s="68">
        <f>COUNTIF((Cycle_3!H$8:H$57),Bilan_Activites!E116)</f>
        <v>0</v>
      </c>
      <c r="I116" s="68">
        <f>SUMIFS(Cycle_3!I$8:I$57,Cycle_3!H$8:H$57,Bilan_Activites!E116)</f>
        <v>0</v>
      </c>
      <c r="J116" s="68">
        <f>COUNTIF((Cycle_3!K$8:K$57),Bilan_Activites!E116)</f>
        <v>0</v>
      </c>
      <c r="K116" s="68">
        <f>SUMIFS(Cycle_3!L$8:L$57,Cycle_3!K$8:K$57,Bilan_Activites!E116)</f>
        <v>0</v>
      </c>
      <c r="L116" s="69">
        <f>COUNTIF((Cycle_3!N$8:N$57),Bilan_Activites!E116)</f>
        <v>0</v>
      </c>
      <c r="M116" s="69">
        <f>SUMIFS(Cycle_3!O$8:O$57,Cycle_3!N$8:N$57,Bilan_Activites!E116)</f>
        <v>0</v>
      </c>
      <c r="N116" s="69">
        <f>COUNTIF((Cycle_3!Q$8:Q$57),Bilan_Activites!E116)</f>
        <v>0</v>
      </c>
      <c r="O116" s="69">
        <f>SUMIFS(Cycle_3!R$8:R$57,Cycle_3!Q$8:Q$57,Bilan_Activites!E116)</f>
        <v>0</v>
      </c>
      <c r="P116" s="69">
        <f t="shared" si="12"/>
        <v>0</v>
      </c>
      <c r="Q116" s="70">
        <f t="shared" si="13"/>
        <v>0</v>
      </c>
    </row>
    <row r="117" spans="4:17" x14ac:dyDescent="0.25">
      <c r="D117" s="63">
        <v>5</v>
      </c>
      <c r="E117" s="67" t="str">
        <f>IF(Donnees!E8="","",Donnees!E8)</f>
        <v/>
      </c>
      <c r="F117" s="68">
        <f>COUNTIF((Cycle_3!E$8:E$57),E117)</f>
        <v>0</v>
      </c>
      <c r="G117" s="68">
        <f>SUMIFS(Cycle_3!F$8:F$57,Cycle_3!E$8:E$57,E117)</f>
        <v>0</v>
      </c>
      <c r="H117" s="68">
        <f>COUNTIF((Cycle_3!H$8:H$57),Bilan_Activites!E117)</f>
        <v>0</v>
      </c>
      <c r="I117" s="68">
        <f>SUMIFS(Cycle_3!I$8:I$57,Cycle_3!H$8:H$57,Bilan_Activites!E117)</f>
        <v>0</v>
      </c>
      <c r="J117" s="68">
        <f>COUNTIF((Cycle_3!K$8:K$57),Bilan_Activites!E117)</f>
        <v>0</v>
      </c>
      <c r="K117" s="68">
        <f>SUMIFS(Cycle_3!L$8:L$57,Cycle_3!K$8:K$57,Bilan_Activites!E117)</f>
        <v>0</v>
      </c>
      <c r="L117" s="69">
        <f>COUNTIF((Cycle_3!N$8:N$57),Bilan_Activites!E117)</f>
        <v>0</v>
      </c>
      <c r="M117" s="69">
        <f>SUMIFS(Cycle_3!O$8:O$57,Cycle_3!N$8:N$57,Bilan_Activites!E117)</f>
        <v>0</v>
      </c>
      <c r="N117" s="69">
        <f>COUNTIF((Cycle_3!Q$8:Q$57),Bilan_Activites!E117)</f>
        <v>0</v>
      </c>
      <c r="O117" s="69">
        <f>SUMIFS(Cycle_3!R$8:R$57,Cycle_3!Q$8:Q$57,Bilan_Activites!E117)</f>
        <v>0</v>
      </c>
      <c r="P117" s="69">
        <f t="shared" si="12"/>
        <v>0</v>
      </c>
      <c r="Q117" s="70">
        <f t="shared" si="13"/>
        <v>0</v>
      </c>
    </row>
    <row r="118" spans="4:17" x14ac:dyDescent="0.25">
      <c r="D118" s="63">
        <v>6</v>
      </c>
      <c r="E118" s="67" t="str">
        <f>IF(Donnees!E9="","",Donnees!E9)</f>
        <v/>
      </c>
      <c r="F118" s="68">
        <f>COUNTIF((Cycle_3!E$8:E$57),E118)</f>
        <v>0</v>
      </c>
      <c r="G118" s="68">
        <f>SUMIFS(Cycle_3!F$8:F$57,Cycle_3!E$8:E$57,E118)</f>
        <v>0</v>
      </c>
      <c r="H118" s="68">
        <f>COUNTIF((Cycle_3!H$8:H$57),Bilan_Activites!E118)</f>
        <v>0</v>
      </c>
      <c r="I118" s="68">
        <f>SUMIFS(Cycle_3!I$8:I$57,Cycle_3!H$8:H$57,Bilan_Activites!E118)</f>
        <v>0</v>
      </c>
      <c r="J118" s="68">
        <f>COUNTIF((Cycle_3!K$8:K$57),Bilan_Activites!E118)</f>
        <v>0</v>
      </c>
      <c r="K118" s="68">
        <f>SUMIFS(Cycle_3!L$8:L$57,Cycle_3!K$8:K$57,Bilan_Activites!E118)</f>
        <v>0</v>
      </c>
      <c r="L118" s="69">
        <f>COUNTIF((Cycle_3!N$8:N$57),Bilan_Activites!E118)</f>
        <v>0</v>
      </c>
      <c r="M118" s="69">
        <f>SUMIFS(Cycle_3!O$8:O$57,Cycle_3!N$8:N$57,Bilan_Activites!E118)</f>
        <v>0</v>
      </c>
      <c r="N118" s="69">
        <f>COUNTIF((Cycle_3!Q$8:Q$57),Bilan_Activites!E118)</f>
        <v>0</v>
      </c>
      <c r="O118" s="69">
        <f>SUMIFS(Cycle_3!R$8:R$57,Cycle_3!Q$8:Q$57,Bilan_Activites!E118)</f>
        <v>0</v>
      </c>
      <c r="P118" s="69">
        <f t="shared" si="12"/>
        <v>0</v>
      </c>
      <c r="Q118" s="70">
        <f t="shared" si="13"/>
        <v>0</v>
      </c>
    </row>
    <row r="119" spans="4:17" x14ac:dyDescent="0.25">
      <c r="D119" s="63">
        <v>7</v>
      </c>
      <c r="E119" s="67" t="str">
        <f>IF(Donnees!E10="","",Donnees!E10)</f>
        <v/>
      </c>
      <c r="F119" s="68">
        <f>COUNTIF((Cycle_3!E$8:E$57),E119)</f>
        <v>0</v>
      </c>
      <c r="G119" s="68">
        <f>SUMIFS(Cycle_3!F$8:F$57,Cycle_3!E$8:E$57,E119)</f>
        <v>0</v>
      </c>
      <c r="H119" s="68">
        <f>COUNTIF((Cycle_3!H$8:H$57),Bilan_Activites!E119)</f>
        <v>0</v>
      </c>
      <c r="I119" s="68">
        <f>SUMIFS(Cycle_3!I$8:I$57,Cycle_3!H$8:H$57,Bilan_Activites!E119)</f>
        <v>0</v>
      </c>
      <c r="J119" s="68">
        <f>COUNTIF((Cycle_3!K$8:K$57),Bilan_Activites!E119)</f>
        <v>0</v>
      </c>
      <c r="K119" s="68">
        <f>SUMIFS(Cycle_3!L$8:L$57,Cycle_3!K$8:K$57,Bilan_Activites!E119)</f>
        <v>0</v>
      </c>
      <c r="L119" s="69">
        <f>COUNTIF((Cycle_3!N$8:N$57),Bilan_Activites!E119)</f>
        <v>0</v>
      </c>
      <c r="M119" s="69">
        <f>SUMIFS(Cycle_3!O$8:O$57,Cycle_3!N$8:N$57,Bilan_Activites!E119)</f>
        <v>0</v>
      </c>
      <c r="N119" s="69">
        <f>COUNTIF((Cycle_3!Q$8:Q$57),Bilan_Activites!E119)</f>
        <v>0</v>
      </c>
      <c r="O119" s="69">
        <f>SUMIFS(Cycle_3!R$8:R$57,Cycle_3!Q$8:Q$57,Bilan_Activites!E119)</f>
        <v>0</v>
      </c>
      <c r="P119" s="69">
        <f t="shared" si="12"/>
        <v>0</v>
      </c>
      <c r="Q119" s="70">
        <f t="shared" si="13"/>
        <v>0</v>
      </c>
    </row>
    <row r="120" spans="4:17" x14ac:dyDescent="0.25">
      <c r="D120" s="63">
        <v>8</v>
      </c>
      <c r="E120" s="67" t="str">
        <f>IF(Donnees!E11="","",Donnees!E11)</f>
        <v/>
      </c>
      <c r="F120" s="68">
        <f>COUNTIF((Cycle_3!E$8:E$57),E120)</f>
        <v>0</v>
      </c>
      <c r="G120" s="68">
        <f>SUMIFS(Cycle_3!F$8:F$57,Cycle_3!E$8:E$57,E120)</f>
        <v>0</v>
      </c>
      <c r="H120" s="68">
        <f>COUNTIF((Cycle_3!H$8:H$57),Bilan_Activites!E120)</f>
        <v>0</v>
      </c>
      <c r="I120" s="68">
        <f>SUMIFS(Cycle_3!I$8:I$57,Cycle_3!H$8:H$57,Bilan_Activites!E120)</f>
        <v>0</v>
      </c>
      <c r="J120" s="68">
        <f>COUNTIF((Cycle_3!K$8:K$57),Bilan_Activites!E120)</f>
        <v>0</v>
      </c>
      <c r="K120" s="68">
        <f>SUMIFS(Cycle_3!L$8:L$57,Cycle_3!K$8:K$57,Bilan_Activites!E120)</f>
        <v>0</v>
      </c>
      <c r="L120" s="69">
        <f>COUNTIF((Cycle_3!N$8:N$57),Bilan_Activites!E120)</f>
        <v>0</v>
      </c>
      <c r="M120" s="69">
        <f>SUMIFS(Cycle_3!O$8:O$57,Cycle_3!N$8:N$57,Bilan_Activites!E120)</f>
        <v>0</v>
      </c>
      <c r="N120" s="69">
        <f>COUNTIF((Cycle_3!Q$8:Q$57),Bilan_Activites!E120)</f>
        <v>0</v>
      </c>
      <c r="O120" s="69">
        <f>SUMIFS(Cycle_3!R$8:R$57,Cycle_3!Q$8:Q$57,Bilan_Activites!E120)</f>
        <v>0</v>
      </c>
      <c r="P120" s="69">
        <f t="shared" si="12"/>
        <v>0</v>
      </c>
      <c r="Q120" s="70">
        <f t="shared" si="13"/>
        <v>0</v>
      </c>
    </row>
    <row r="121" spans="4:17" x14ac:dyDescent="0.25">
      <c r="D121" s="63">
        <v>9</v>
      </c>
      <c r="E121" s="67" t="str">
        <f>IF(Donnees!E12="","",Donnees!E12)</f>
        <v/>
      </c>
      <c r="F121" s="68">
        <f>COUNTIF((Cycle_3!E$8:E$57),E121)</f>
        <v>0</v>
      </c>
      <c r="G121" s="68">
        <f>SUMIFS(Cycle_3!F$8:F$57,Cycle_3!E$8:E$57,E121)</f>
        <v>0</v>
      </c>
      <c r="H121" s="68">
        <f>COUNTIF((Cycle_3!H$8:H$57),Bilan_Activites!E121)</f>
        <v>0</v>
      </c>
      <c r="I121" s="68">
        <f>SUMIFS(Cycle_3!I$8:I$57,Cycle_3!H$8:H$57,Bilan_Activites!E121)</f>
        <v>0</v>
      </c>
      <c r="J121" s="68">
        <f>COUNTIF((Cycle_3!K$8:K$57),Bilan_Activites!E121)</f>
        <v>0</v>
      </c>
      <c r="K121" s="68">
        <f>SUMIFS(Cycle_3!L$8:L$57,Cycle_3!K$8:K$57,Bilan_Activites!E121)</f>
        <v>0</v>
      </c>
      <c r="L121" s="69">
        <f>COUNTIF((Cycle_3!N$8:N$57),Bilan_Activites!E121)</f>
        <v>0</v>
      </c>
      <c r="M121" s="69">
        <f>SUMIFS(Cycle_3!O$8:O$57,Cycle_3!N$8:N$57,Bilan_Activites!E121)</f>
        <v>0</v>
      </c>
      <c r="N121" s="69">
        <f>COUNTIF((Cycle_3!Q$8:Q$57),Bilan_Activites!E121)</f>
        <v>0</v>
      </c>
      <c r="O121" s="69">
        <f>SUMIFS(Cycle_3!R$8:R$57,Cycle_3!Q$8:Q$57,Bilan_Activites!E121)</f>
        <v>0</v>
      </c>
      <c r="P121" s="69">
        <f t="shared" si="12"/>
        <v>0</v>
      </c>
      <c r="Q121" s="70">
        <f t="shared" si="13"/>
        <v>0</v>
      </c>
    </row>
    <row r="122" spans="4:17" x14ac:dyDescent="0.25">
      <c r="D122" s="63">
        <v>10</v>
      </c>
      <c r="E122" s="67" t="str">
        <f>IF(Donnees!E13="","",Donnees!E13)</f>
        <v/>
      </c>
      <c r="F122" s="68">
        <f>COUNTIF((Cycle_3!E$8:E$57),E122)</f>
        <v>0</v>
      </c>
      <c r="G122" s="68">
        <f>SUMIFS(Cycle_3!F$8:F$57,Cycle_3!E$8:E$57,E122)</f>
        <v>0</v>
      </c>
      <c r="H122" s="68">
        <f>COUNTIF((Cycle_3!H$8:H$57),Bilan_Activites!E122)</f>
        <v>0</v>
      </c>
      <c r="I122" s="68">
        <f>SUMIFS(Cycle_3!I$8:I$57,Cycle_3!H$8:H$57,Bilan_Activites!E122)</f>
        <v>0</v>
      </c>
      <c r="J122" s="68">
        <f>COUNTIF((Cycle_3!K$8:K$57),Bilan_Activites!E122)</f>
        <v>0</v>
      </c>
      <c r="K122" s="68">
        <f>SUMIFS(Cycle_3!L$8:L$57,Cycle_3!K$8:K$57,Bilan_Activites!E122)</f>
        <v>0</v>
      </c>
      <c r="L122" s="69">
        <f>COUNTIF((Cycle_3!N$8:N$57),Bilan_Activites!E122)</f>
        <v>0</v>
      </c>
      <c r="M122" s="69">
        <f>SUMIFS(Cycle_3!O$8:O$57,Cycle_3!N$8:N$57,Bilan_Activites!E122)</f>
        <v>0</v>
      </c>
      <c r="N122" s="69">
        <f>COUNTIF((Cycle_3!Q$8:Q$57),Bilan_Activites!E122)</f>
        <v>0</v>
      </c>
      <c r="O122" s="69">
        <f>SUMIFS(Cycle_3!R$8:R$57,Cycle_3!Q$8:Q$57,Bilan_Activites!E122)</f>
        <v>0</v>
      </c>
      <c r="P122" s="69">
        <f t="shared" si="12"/>
        <v>0</v>
      </c>
      <c r="Q122" s="70">
        <f t="shared" si="13"/>
        <v>0</v>
      </c>
    </row>
    <row r="123" spans="4:17" x14ac:dyDescent="0.25">
      <c r="D123" s="63">
        <v>11</v>
      </c>
      <c r="E123" s="67" t="str">
        <f>IF(Donnees!E14="","",Donnees!E14)</f>
        <v/>
      </c>
      <c r="F123" s="68">
        <f>COUNTIF((Cycle_3!E$8:E$57),E123)</f>
        <v>0</v>
      </c>
      <c r="G123" s="68">
        <f>SUMIFS(Cycle_3!F$8:F$57,Cycle_3!E$8:E$57,E123)</f>
        <v>0</v>
      </c>
      <c r="H123" s="68">
        <f>COUNTIF((Cycle_3!H$8:H$57),Bilan_Activites!E123)</f>
        <v>0</v>
      </c>
      <c r="I123" s="68">
        <f>SUMIFS(Cycle_3!I$8:I$57,Cycle_3!H$8:H$57,Bilan_Activites!E123)</f>
        <v>0</v>
      </c>
      <c r="J123" s="68">
        <f>COUNTIF((Cycle_3!K$8:K$57),Bilan_Activites!E123)</f>
        <v>0</v>
      </c>
      <c r="K123" s="68">
        <f>SUMIFS(Cycle_3!L$8:L$57,Cycle_3!K$8:K$57,Bilan_Activites!E123)</f>
        <v>0</v>
      </c>
      <c r="L123" s="69">
        <f>COUNTIF((Cycle_3!N$8:N$57),Bilan_Activites!E123)</f>
        <v>0</v>
      </c>
      <c r="M123" s="69">
        <f>SUMIFS(Cycle_3!O$8:O$57,Cycle_3!N$8:N$57,Bilan_Activites!E123)</f>
        <v>0</v>
      </c>
      <c r="N123" s="69">
        <f>COUNTIF((Cycle_3!Q$8:Q$57),Bilan_Activites!E123)</f>
        <v>0</v>
      </c>
      <c r="O123" s="69">
        <f>SUMIFS(Cycle_3!R$8:R$57,Cycle_3!Q$8:Q$57,Bilan_Activites!E123)</f>
        <v>0</v>
      </c>
      <c r="P123" s="69">
        <f t="shared" si="12"/>
        <v>0</v>
      </c>
      <c r="Q123" s="70">
        <f t="shared" si="13"/>
        <v>0</v>
      </c>
    </row>
    <row r="124" spans="4:17" x14ac:dyDescent="0.25">
      <c r="D124" s="63">
        <v>12</v>
      </c>
      <c r="E124" s="67" t="str">
        <f>IF(Donnees!E15="","",Donnees!E15)</f>
        <v/>
      </c>
      <c r="F124" s="68">
        <f>COUNTIF((Cycle_3!E$8:E$57),E124)</f>
        <v>0</v>
      </c>
      <c r="G124" s="68">
        <f>SUMIFS(Cycle_3!F$8:F$57,Cycle_3!E$8:E$57,E124)</f>
        <v>0</v>
      </c>
      <c r="H124" s="68">
        <f>COUNTIF((Cycle_3!H$8:H$57),Bilan_Activites!E124)</f>
        <v>0</v>
      </c>
      <c r="I124" s="68">
        <f>SUMIFS(Cycle_3!I$8:I$57,Cycle_3!H$8:H$57,Bilan_Activites!E124)</f>
        <v>0</v>
      </c>
      <c r="J124" s="68">
        <f>COUNTIF((Cycle_3!K$8:K$57),Bilan_Activites!E124)</f>
        <v>0</v>
      </c>
      <c r="K124" s="68">
        <f>SUMIFS(Cycle_3!L$8:L$57,Cycle_3!K$8:K$57,Bilan_Activites!E124)</f>
        <v>0</v>
      </c>
      <c r="L124" s="69">
        <f>COUNTIF((Cycle_3!N$8:N$57),Bilan_Activites!E124)</f>
        <v>0</v>
      </c>
      <c r="M124" s="69">
        <f>SUMIFS(Cycle_3!O$8:O$57,Cycle_3!N$8:N$57,Bilan_Activites!E124)</f>
        <v>0</v>
      </c>
      <c r="N124" s="69">
        <f>COUNTIF((Cycle_3!Q$8:Q$57),Bilan_Activites!E124)</f>
        <v>0</v>
      </c>
      <c r="O124" s="69">
        <f>SUMIFS(Cycle_3!R$8:R$57,Cycle_3!Q$8:Q$57,Bilan_Activites!E124)</f>
        <v>0</v>
      </c>
      <c r="P124" s="69">
        <f t="shared" si="12"/>
        <v>0</v>
      </c>
      <c r="Q124" s="70">
        <f t="shared" si="13"/>
        <v>0</v>
      </c>
    </row>
    <row r="125" spans="4:17" x14ac:dyDescent="0.25">
      <c r="D125" s="63">
        <v>13</v>
      </c>
      <c r="E125" s="67" t="str">
        <f>IF(Donnees!E16="","",Donnees!E16)</f>
        <v/>
      </c>
      <c r="F125" s="68">
        <f>COUNTIF((Cycle_3!E$8:E$57),E125)</f>
        <v>0</v>
      </c>
      <c r="G125" s="68">
        <f>SUMIFS(Cycle_3!F$8:F$57,Cycle_3!E$8:E$57,E125)</f>
        <v>0</v>
      </c>
      <c r="H125" s="68">
        <f>COUNTIF((Cycle_3!H$8:H$57),Bilan_Activites!E125)</f>
        <v>0</v>
      </c>
      <c r="I125" s="68">
        <f>SUMIFS(Cycle_3!I$8:I$57,Cycle_3!H$8:H$57,Bilan_Activites!E125)</f>
        <v>0</v>
      </c>
      <c r="J125" s="68">
        <f>COUNTIF((Cycle_3!K$8:K$57),Bilan_Activites!E125)</f>
        <v>0</v>
      </c>
      <c r="K125" s="68">
        <f>SUMIFS(Cycle_3!L$8:L$57,Cycle_3!K$8:K$57,Bilan_Activites!E125)</f>
        <v>0</v>
      </c>
      <c r="L125" s="69">
        <f>COUNTIF((Cycle_3!N$8:N$57),Bilan_Activites!E125)</f>
        <v>0</v>
      </c>
      <c r="M125" s="69">
        <f>SUMIFS(Cycle_3!O$8:O$57,Cycle_3!N$8:N$57,Bilan_Activites!E125)</f>
        <v>0</v>
      </c>
      <c r="N125" s="69">
        <f>COUNTIF((Cycle_3!Q$8:Q$57),Bilan_Activites!E125)</f>
        <v>0</v>
      </c>
      <c r="O125" s="69">
        <f>SUMIFS(Cycle_3!R$8:R$57,Cycle_3!Q$8:Q$57,Bilan_Activites!E125)</f>
        <v>0</v>
      </c>
      <c r="P125" s="69">
        <f t="shared" si="12"/>
        <v>0</v>
      </c>
      <c r="Q125" s="70">
        <f t="shared" si="13"/>
        <v>0</v>
      </c>
    </row>
    <row r="126" spans="4:17" x14ac:dyDescent="0.25">
      <c r="D126" s="63">
        <v>14</v>
      </c>
      <c r="E126" s="67" t="str">
        <f>IF(Donnees!E17="","",Donnees!E17)</f>
        <v/>
      </c>
      <c r="F126" s="68">
        <f>COUNTIF((Cycle_3!E$8:E$57),E126)</f>
        <v>0</v>
      </c>
      <c r="G126" s="68">
        <f>SUMIFS(Cycle_3!F$8:F$57,Cycle_3!E$8:E$57,E126)</f>
        <v>0</v>
      </c>
      <c r="H126" s="68">
        <f>COUNTIF((Cycle_3!H$8:H$57),Bilan_Activites!E126)</f>
        <v>0</v>
      </c>
      <c r="I126" s="68">
        <f>SUMIFS(Cycle_3!I$8:I$57,Cycle_3!H$8:H$57,Bilan_Activites!E126)</f>
        <v>0</v>
      </c>
      <c r="J126" s="68">
        <f>COUNTIF((Cycle_3!K$8:K$57),Bilan_Activites!E126)</f>
        <v>0</v>
      </c>
      <c r="K126" s="68">
        <f>SUMIFS(Cycle_3!L$8:L$57,Cycle_3!K$8:K$57,Bilan_Activites!E126)</f>
        <v>0</v>
      </c>
      <c r="L126" s="69">
        <f>COUNTIF((Cycle_3!N$8:N$57),Bilan_Activites!E126)</f>
        <v>0</v>
      </c>
      <c r="M126" s="69">
        <f>SUMIFS(Cycle_3!O$8:O$57,Cycle_3!N$8:N$57,Bilan_Activites!E126)</f>
        <v>0</v>
      </c>
      <c r="N126" s="69">
        <f>COUNTIF((Cycle_3!Q$8:Q$57),Bilan_Activites!E126)</f>
        <v>0</v>
      </c>
      <c r="O126" s="69">
        <f>SUMIFS(Cycle_3!R$8:R$57,Cycle_3!Q$8:Q$57,Bilan_Activites!E126)</f>
        <v>0</v>
      </c>
      <c r="P126" s="69">
        <f t="shared" si="12"/>
        <v>0</v>
      </c>
      <c r="Q126" s="70">
        <f t="shared" si="13"/>
        <v>0</v>
      </c>
    </row>
    <row r="127" spans="4:17" x14ac:dyDescent="0.25">
      <c r="D127" s="63">
        <v>15</v>
      </c>
      <c r="E127" s="67" t="str">
        <f>IF(Donnees!E18="","",Donnees!E18)</f>
        <v/>
      </c>
      <c r="F127" s="68">
        <f>COUNTIF((Cycle_3!E$8:E$57),E127)</f>
        <v>0</v>
      </c>
      <c r="G127" s="68">
        <f>SUMIFS(Cycle_3!F$8:F$57,Cycle_3!E$8:E$57,E127)</f>
        <v>0</v>
      </c>
      <c r="H127" s="68">
        <f>COUNTIF((Cycle_3!H$8:H$57),Bilan_Activites!E127)</f>
        <v>0</v>
      </c>
      <c r="I127" s="68">
        <f>SUMIFS(Cycle_3!I$8:I$57,Cycle_3!H$8:H$57,Bilan_Activites!E127)</f>
        <v>0</v>
      </c>
      <c r="J127" s="68">
        <f>COUNTIF((Cycle_3!K$8:K$57),Bilan_Activites!E127)</f>
        <v>0</v>
      </c>
      <c r="K127" s="68">
        <f>SUMIFS(Cycle_3!L$8:L$57,Cycle_3!K$8:K$57,Bilan_Activites!E127)</f>
        <v>0</v>
      </c>
      <c r="L127" s="69">
        <f>COUNTIF((Cycle_3!N$8:N$57),Bilan_Activites!E127)</f>
        <v>0</v>
      </c>
      <c r="M127" s="69">
        <f>SUMIFS(Cycle_3!O$8:O$57,Cycle_3!N$8:N$57,Bilan_Activites!E127)</f>
        <v>0</v>
      </c>
      <c r="N127" s="69">
        <f>COUNTIF((Cycle_3!Q$8:Q$57),Bilan_Activites!E127)</f>
        <v>0</v>
      </c>
      <c r="O127" s="69">
        <f>SUMIFS(Cycle_3!R$8:R$57,Cycle_3!Q$8:Q$57,Bilan_Activites!E127)</f>
        <v>0</v>
      </c>
      <c r="P127" s="69">
        <f t="shared" si="12"/>
        <v>0</v>
      </c>
      <c r="Q127" s="70">
        <f t="shared" si="13"/>
        <v>0</v>
      </c>
    </row>
    <row r="128" spans="4:17" x14ac:dyDescent="0.25">
      <c r="D128" s="63"/>
      <c r="E128" s="67"/>
      <c r="F128" s="68"/>
      <c r="G128" s="68"/>
      <c r="H128" s="68"/>
      <c r="I128" s="68"/>
      <c r="J128" s="68"/>
      <c r="K128" s="68"/>
      <c r="L128" s="65"/>
      <c r="M128" s="65"/>
      <c r="N128" s="65"/>
      <c r="O128" s="65"/>
      <c r="P128" s="65"/>
      <c r="Q128" s="66"/>
    </row>
    <row r="129" spans="4:17" x14ac:dyDescent="0.25">
      <c r="D129" s="63"/>
      <c r="E129" s="64" t="str">
        <f>IF(Donnees!F$2="","",Donnees!F$2)</f>
        <v>Champ_4</v>
      </c>
      <c r="F129" s="65">
        <f>COUNTIF((Cycle_3!D$8:D$57),E129)</f>
        <v>0</v>
      </c>
      <c r="G129" s="65">
        <f>SUMIFS(Cycle_3!F$8:F$57,Cycle_3!D$8:D$57,Cycle_3!E163)</f>
        <v>0</v>
      </c>
      <c r="H129" s="65">
        <f>COUNTIF((Cycle_3!G$8:G$57),Bilan_Activites!E129)</f>
        <v>0</v>
      </c>
      <c r="I129" s="65">
        <f>SUMIFS(Cycle_3!I$8:I$57,Cycle_3!G$8:G$57,Bilan_Activites!E129)</f>
        <v>0</v>
      </c>
      <c r="J129" s="65">
        <f>COUNTIF((Cycle_3!J$8:J$57),Bilan_Activites!E129)</f>
        <v>0</v>
      </c>
      <c r="K129" s="65">
        <f>SUMIFS(Cycle_3!L$8:L$57,Cycle_3!J$8:J$57,Bilan_Activites!E129)</f>
        <v>0</v>
      </c>
      <c r="L129" s="65">
        <f>COUNTIF((Cycle_3!M$8:M$57),Bilan_Activites!E129)</f>
        <v>0</v>
      </c>
      <c r="M129" s="65">
        <f>SUMIFS(Cycle_3!O$8:O$57,Cycle_3!M$8:M$57,Bilan_Activites!E129)</f>
        <v>0</v>
      </c>
      <c r="N129" s="65">
        <f>COUNTIF((Cycle_3!P$8:P$57),Bilan_Activites!E129)</f>
        <v>0</v>
      </c>
      <c r="O129" s="65">
        <f>SUMIFS(Cycle_3!R$8:R$57,Cycle_3!P$8:P$57,Bilan_Activites!E129)</f>
        <v>0</v>
      </c>
      <c r="P129" s="65">
        <f t="shared" ref="P129:P144" si="14">F129+H129+J129+L129+N129</f>
        <v>0</v>
      </c>
      <c r="Q129" s="66">
        <f>G129+I129+K129+M129+O129</f>
        <v>0</v>
      </c>
    </row>
    <row r="130" spans="4:17" x14ac:dyDescent="0.25">
      <c r="D130" s="63">
        <v>1</v>
      </c>
      <c r="E130" s="67" t="str">
        <f>IF(Donnees!F4="","",Donnees!F4)</f>
        <v>Jeux pré-sportifs collectifs</v>
      </c>
      <c r="F130" s="68">
        <f>COUNTIF((Cycle_3!E$8:E$57),E130)</f>
        <v>0</v>
      </c>
      <c r="G130" s="68">
        <f>SUMIFS(Cycle_3!F$8:F$57,Cycle_3!E$8:E$57,E130)</f>
        <v>0</v>
      </c>
      <c r="H130" s="68">
        <f>COUNTIF((Cycle_3!H$8:H$57),Bilan_Activites!E130)</f>
        <v>0</v>
      </c>
      <c r="I130" s="68">
        <f>SUMIFS(Cycle_3!I$8:I$57,Cycle_3!H$8:H$57,Bilan_Activites!E130)</f>
        <v>0</v>
      </c>
      <c r="J130" s="68">
        <f>COUNTIF((Cycle_3!K$8:K$57),Bilan_Activites!E130)</f>
        <v>0</v>
      </c>
      <c r="K130" s="68">
        <f>SUMIFS(Cycle_3!L$8:L$57,Cycle_3!K$8:K$57,Bilan_Activites!E130)</f>
        <v>0</v>
      </c>
      <c r="L130" s="69">
        <f>COUNTIF((Cycle_3!N$8:N$57),Bilan_Activites!E130)</f>
        <v>0</v>
      </c>
      <c r="M130" s="68">
        <f>SUMIFS(Cycle_3!O$8:O$57,Cycle_3!N$8:N$57,Bilan_Activites!E130)</f>
        <v>0</v>
      </c>
      <c r="N130" s="69">
        <f>COUNTIF((Cycle_3!Q$8:Q$57),Bilan_Activites!E130)</f>
        <v>0</v>
      </c>
      <c r="O130" s="69">
        <f>SUMIFS(Cycle_3!R$8:R$57,Cycle_3!Q$8:Q$57,Bilan_Activites!E130)</f>
        <v>0</v>
      </c>
      <c r="P130" s="69">
        <f t="shared" si="14"/>
        <v>0</v>
      </c>
      <c r="Q130" s="70">
        <f>G130+I130+K130+M130+O130</f>
        <v>0</v>
      </c>
    </row>
    <row r="131" spans="4:17" x14ac:dyDescent="0.25">
      <c r="D131" s="63">
        <v>2</v>
      </c>
      <c r="E131" s="67" t="str">
        <f>IF(Donnees!F5="","",Donnees!F5)</f>
        <v>Jeux collectifs sans ballon</v>
      </c>
      <c r="F131" s="68">
        <f>COUNTIF((Cycle_3!E$8:E$57),E131)</f>
        <v>0</v>
      </c>
      <c r="G131" s="68">
        <f>SUMIFS(Cycle_3!F$8:F$57,Cycle_3!E$8:E$57,E131)</f>
        <v>0</v>
      </c>
      <c r="H131" s="68">
        <f>COUNTIF((Cycle_3!H$8:H$57),Bilan_Activites!E131)</f>
        <v>0</v>
      </c>
      <c r="I131" s="68">
        <f>SUMIFS(Cycle_3!I$8:I$57,Cycle_3!H$8:H$57,Bilan_Activites!E131)</f>
        <v>0</v>
      </c>
      <c r="J131" s="68">
        <f>COUNTIF((Cycle_3!K$8:K$57),Bilan_Activites!E131)</f>
        <v>0</v>
      </c>
      <c r="K131" s="68">
        <f>SUMIFS(Cycle_3!L$8:L$57,Cycle_3!K$8:K$57,Bilan_Activites!E131)</f>
        <v>0</v>
      </c>
      <c r="L131" s="69">
        <f>COUNTIF((Cycle_3!N$8:N$57),Bilan_Activites!E131)</f>
        <v>0</v>
      </c>
      <c r="M131" s="68">
        <f>SUMIFS(Cycle_3!O$8:O$57,Cycle_3!N$8:N$57,Bilan_Activites!E131)</f>
        <v>0</v>
      </c>
      <c r="N131" s="69">
        <f>COUNTIF((Cycle_3!Q$8:Q$57),Bilan_Activites!E131)</f>
        <v>0</v>
      </c>
      <c r="O131" s="69">
        <f>SUMIFS(Cycle_3!R$8:R$57,Cycle_3!Q$8:Q$57,Bilan_Activites!E131)</f>
        <v>0</v>
      </c>
      <c r="P131" s="69">
        <f t="shared" si="14"/>
        <v>0</v>
      </c>
      <c r="Q131" s="70">
        <f t="shared" ref="Q131:Q144" si="15">G131+I131+K131+M131+O131</f>
        <v>0</v>
      </c>
    </row>
    <row r="132" spans="4:17" x14ac:dyDescent="0.25">
      <c r="D132" s="63">
        <v>3</v>
      </c>
      <c r="E132" s="67" t="str">
        <f>IF(Donnees!F6="","",Donnees!F6)</f>
        <v>Jeux collectifs avec ballon</v>
      </c>
      <c r="F132" s="68">
        <f>COUNTIF((Cycle_3!E$8:E$57),E132)</f>
        <v>0</v>
      </c>
      <c r="G132" s="68">
        <f>SUMIFS(Cycle_3!F$8:F$57,Cycle_3!E$8:E$57,E132)</f>
        <v>0</v>
      </c>
      <c r="H132" s="68">
        <f>COUNTIF((Cycle_3!H$8:H$57),Bilan_Activites!E132)</f>
        <v>0</v>
      </c>
      <c r="I132" s="68">
        <f>SUMIFS(Cycle_3!I$8:I$57,Cycle_3!H$8:H$57,Bilan_Activites!E132)</f>
        <v>0</v>
      </c>
      <c r="J132" s="68">
        <f>COUNTIF((Cycle_3!K$8:K$57),Bilan_Activites!E132)</f>
        <v>0</v>
      </c>
      <c r="K132" s="68">
        <f>SUMIFS(Cycle_3!L$8:L$57,Cycle_3!K$8:K$57,Bilan_Activites!E132)</f>
        <v>0</v>
      </c>
      <c r="L132" s="69">
        <f>COUNTIF((Cycle_3!N$8:N$57),Bilan_Activites!E132)</f>
        <v>0</v>
      </c>
      <c r="M132" s="68">
        <f>SUMIFS(Cycle_3!O$8:O$57,Cycle_3!N$8:N$57,Bilan_Activites!E132)</f>
        <v>0</v>
      </c>
      <c r="N132" s="69">
        <f>COUNTIF((Cycle_3!Q$8:Q$57),Bilan_Activites!E132)</f>
        <v>0</v>
      </c>
      <c r="O132" s="69">
        <f>SUMIFS(Cycle_3!R$8:R$57,Cycle_3!Q$8:Q$57,Bilan_Activites!E132)</f>
        <v>0</v>
      </c>
      <c r="P132" s="69">
        <f t="shared" si="14"/>
        <v>0</v>
      </c>
      <c r="Q132" s="70">
        <f t="shared" si="15"/>
        <v>0</v>
      </c>
    </row>
    <row r="133" spans="4:17" x14ac:dyDescent="0.25">
      <c r="D133" s="63">
        <v>4</v>
      </c>
      <c r="E133" s="67" t="str">
        <f>IF(Donnees!F7="","",Donnees!F7)</f>
        <v>Jeux de combats de préhension</v>
      </c>
      <c r="F133" s="68">
        <f>COUNTIF((Cycle_3!E$8:E$57),E133)</f>
        <v>0</v>
      </c>
      <c r="G133" s="68">
        <f>SUMIFS(Cycle_3!F$8:F$57,Cycle_3!E$8:E$57,E133)</f>
        <v>0</v>
      </c>
      <c r="H133" s="68">
        <f>COUNTIF((Cycle_3!H$8:H$57),Bilan_Activites!E133)</f>
        <v>0</v>
      </c>
      <c r="I133" s="68">
        <f>SUMIFS(Cycle_3!I$8:I$57,Cycle_3!H$8:H$57,Bilan_Activites!E133)</f>
        <v>0</v>
      </c>
      <c r="J133" s="68">
        <f>COUNTIF((Cycle_3!K$8:K$57),Bilan_Activites!E133)</f>
        <v>0</v>
      </c>
      <c r="K133" s="68">
        <f>SUMIFS(Cycle_3!L$8:L$57,Cycle_3!K$8:K$57,Bilan_Activites!E133)</f>
        <v>0</v>
      </c>
      <c r="L133" s="69">
        <f>COUNTIF((Cycle_3!N$8:N$57),Bilan_Activites!E133)</f>
        <v>0</v>
      </c>
      <c r="M133" s="68">
        <f>SUMIFS(Cycle_3!O$8:O$57,Cycle_3!N$8:N$57,Bilan_Activites!E133)</f>
        <v>0</v>
      </c>
      <c r="N133" s="69">
        <f>COUNTIF((Cycle_3!Q$8:Q$57),Bilan_Activites!E133)</f>
        <v>0</v>
      </c>
      <c r="O133" s="69">
        <f>SUMIFS(Cycle_3!R$8:R$57,Cycle_3!Q$8:Q$57,Bilan_Activites!E133)</f>
        <v>0</v>
      </c>
      <c r="P133" s="69">
        <f t="shared" si="14"/>
        <v>0</v>
      </c>
      <c r="Q133" s="70">
        <f t="shared" si="15"/>
        <v>0</v>
      </c>
    </row>
    <row r="134" spans="4:17" x14ac:dyDescent="0.25">
      <c r="D134" s="63">
        <v>5</v>
      </c>
      <c r="E134" s="67" t="str">
        <f>IF(Donnees!F8="","",Donnees!F8)</f>
        <v xml:space="preserve">Jeux de raquettes </v>
      </c>
      <c r="F134" s="68">
        <f>COUNTIF((Cycle_3!E$8:E$57),E134)</f>
        <v>0</v>
      </c>
      <c r="G134" s="68">
        <f>SUMIFS(Cycle_3!F$8:F$57,Cycle_3!E$8:E$57,E134)</f>
        <v>0</v>
      </c>
      <c r="H134" s="68">
        <f>COUNTIF((Cycle_3!H$8:H$57),Bilan_Activites!E134)</f>
        <v>0</v>
      </c>
      <c r="I134" s="68">
        <f>SUMIFS(Cycle_3!I$8:I$57,Cycle_3!H$8:H$57,Bilan_Activites!E134)</f>
        <v>0</v>
      </c>
      <c r="J134" s="68">
        <f>COUNTIF((Cycle_3!K$8:K$57),Bilan_Activites!E134)</f>
        <v>0</v>
      </c>
      <c r="K134" s="68">
        <f>SUMIFS(Cycle_3!L$8:L$57,Cycle_3!K$8:K$57,Bilan_Activites!E134)</f>
        <v>0</v>
      </c>
      <c r="L134" s="69">
        <f>COUNTIF((Cycle_3!N$8:N$57),Bilan_Activites!E134)</f>
        <v>0</v>
      </c>
      <c r="M134" s="68">
        <f>SUMIFS(Cycle_3!O$8:O$57,Cycle_3!N$8:N$57,Bilan_Activites!E134)</f>
        <v>0</v>
      </c>
      <c r="N134" s="69">
        <f>COUNTIF((Cycle_3!Q$8:Q$57),Bilan_Activites!E134)</f>
        <v>0</v>
      </c>
      <c r="O134" s="69">
        <f>SUMIFS(Cycle_3!R$8:R$57,Cycle_3!Q$8:Q$57,Bilan_Activites!E134)</f>
        <v>0</v>
      </c>
      <c r="P134" s="69">
        <f t="shared" si="14"/>
        <v>0</v>
      </c>
      <c r="Q134" s="70">
        <f t="shared" si="15"/>
        <v>0</v>
      </c>
    </row>
    <row r="135" spans="4:17" x14ac:dyDescent="0.25">
      <c r="D135" s="63">
        <v>6</v>
      </c>
      <c r="E135" s="67" t="str">
        <f>IF(Donnees!F9="","",Donnees!F9)</f>
        <v xml:space="preserve">Autres </v>
      </c>
      <c r="F135" s="68">
        <f>COUNTIF((Cycle_3!E$8:E$57),E135)</f>
        <v>0</v>
      </c>
      <c r="G135" s="68">
        <f>SUMIFS(Cycle_3!F$8:F$57,Cycle_3!E$8:E$57,E135)</f>
        <v>0</v>
      </c>
      <c r="H135" s="68">
        <f>COUNTIF((Cycle_3!H$8:H$57),Bilan_Activites!E135)</f>
        <v>0</v>
      </c>
      <c r="I135" s="68">
        <f>SUMIFS(Cycle_3!I$8:I$57,Cycle_3!H$8:H$57,Bilan_Activites!E135)</f>
        <v>0</v>
      </c>
      <c r="J135" s="68">
        <f>COUNTIF((Cycle_3!K$8:K$57),Bilan_Activites!E135)</f>
        <v>0</v>
      </c>
      <c r="K135" s="68">
        <f>SUMIFS(Cycle_3!L$8:L$57,Cycle_3!K$8:K$57,Bilan_Activites!E135)</f>
        <v>0</v>
      </c>
      <c r="L135" s="69">
        <f>COUNTIF((Cycle_3!N$8:N$57),Bilan_Activites!E135)</f>
        <v>0</v>
      </c>
      <c r="M135" s="68">
        <f>SUMIFS(Cycle_3!O$8:O$57,Cycle_3!N$8:N$57,Bilan_Activites!E135)</f>
        <v>0</v>
      </c>
      <c r="N135" s="69">
        <f>COUNTIF((Cycle_3!Q$8:Q$57),Bilan_Activites!E135)</f>
        <v>0</v>
      </c>
      <c r="O135" s="69">
        <f>SUMIFS(Cycle_3!R$8:R$57,Cycle_3!Q$8:Q$57,Bilan_Activites!E135)</f>
        <v>0</v>
      </c>
      <c r="P135" s="69">
        <f t="shared" si="14"/>
        <v>0</v>
      </c>
      <c r="Q135" s="70">
        <f t="shared" si="15"/>
        <v>0</v>
      </c>
    </row>
    <row r="136" spans="4:17" x14ac:dyDescent="0.25">
      <c r="D136" s="63">
        <v>7</v>
      </c>
      <c r="E136" s="67" t="str">
        <f>IF(Donnees!F10="","",Donnees!F10)</f>
        <v/>
      </c>
      <c r="F136" s="68">
        <f>COUNTIF((Cycle_3!E$8:E$57),E136)</f>
        <v>0</v>
      </c>
      <c r="G136" s="68">
        <f>SUMIFS(Cycle_3!F$8:F$57,Cycle_3!E$8:E$57,E136)</f>
        <v>0</v>
      </c>
      <c r="H136" s="68">
        <f>COUNTIF((Cycle_3!H$8:H$57),Bilan_Activites!E136)</f>
        <v>0</v>
      </c>
      <c r="I136" s="68">
        <f>SUMIFS(Cycle_3!I$8:I$57,Cycle_3!H$8:H$57,Bilan_Activites!E136)</f>
        <v>0</v>
      </c>
      <c r="J136" s="68">
        <f>COUNTIF((Cycle_3!K$8:K$57),Bilan_Activites!E136)</f>
        <v>0</v>
      </c>
      <c r="K136" s="68">
        <f>SUMIFS(Cycle_3!L$8:L$57,Cycle_3!K$8:K$57,Bilan_Activites!E136)</f>
        <v>0</v>
      </c>
      <c r="L136" s="69">
        <f>COUNTIF((Cycle_3!N$8:N$57),Bilan_Activites!E136)</f>
        <v>0</v>
      </c>
      <c r="M136" s="68">
        <f>SUMIFS(Cycle_3!O$8:O$57,Cycle_3!N$8:N$57,Bilan_Activites!E136)</f>
        <v>0</v>
      </c>
      <c r="N136" s="69">
        <f>COUNTIF((Cycle_3!Q$8:Q$57),Bilan_Activites!E136)</f>
        <v>0</v>
      </c>
      <c r="O136" s="69">
        <f>SUMIFS(Cycle_3!R$8:R$57,Cycle_3!Q$8:Q$57,Bilan_Activites!E136)</f>
        <v>0</v>
      </c>
      <c r="P136" s="69">
        <f t="shared" si="14"/>
        <v>0</v>
      </c>
      <c r="Q136" s="70">
        <f t="shared" si="15"/>
        <v>0</v>
      </c>
    </row>
    <row r="137" spans="4:17" x14ac:dyDescent="0.25">
      <c r="D137" s="63">
        <v>8</v>
      </c>
      <c r="E137" s="67" t="str">
        <f>IF(Donnees!F11="","",Donnees!F11)</f>
        <v/>
      </c>
      <c r="F137" s="68">
        <f>COUNTIF((Cycle_3!E$8:E$57),E137)</f>
        <v>0</v>
      </c>
      <c r="G137" s="68">
        <f>SUMIFS(Cycle_3!F$8:F$57,Cycle_3!E$8:E$57,E137)</f>
        <v>0</v>
      </c>
      <c r="H137" s="68">
        <f>COUNTIF((Cycle_3!H$8:H$57),Bilan_Activites!E137)</f>
        <v>0</v>
      </c>
      <c r="I137" s="68">
        <f>SUMIFS(Cycle_3!I$8:I$57,Cycle_3!H$8:H$57,Bilan_Activites!E137)</f>
        <v>0</v>
      </c>
      <c r="J137" s="68">
        <f>COUNTIF((Cycle_3!K$8:K$57),Bilan_Activites!E137)</f>
        <v>0</v>
      </c>
      <c r="K137" s="68">
        <f>SUMIFS(Cycle_3!L$8:L$57,Cycle_3!K$8:K$57,Bilan_Activites!E137)</f>
        <v>0</v>
      </c>
      <c r="L137" s="69">
        <f>COUNTIF((Cycle_3!N$8:N$57),Bilan_Activites!E137)</f>
        <v>0</v>
      </c>
      <c r="M137" s="68">
        <f>SUMIFS(Cycle_3!O$8:O$57,Cycle_3!N$8:N$57,Bilan_Activites!E137)</f>
        <v>0</v>
      </c>
      <c r="N137" s="69">
        <f>COUNTIF((Cycle_3!Q$8:Q$57),Bilan_Activites!E137)</f>
        <v>0</v>
      </c>
      <c r="O137" s="69">
        <f>SUMIFS(Cycle_3!R$8:R$57,Cycle_3!Q$8:Q$57,Bilan_Activites!E137)</f>
        <v>0</v>
      </c>
      <c r="P137" s="69">
        <f t="shared" si="14"/>
        <v>0</v>
      </c>
      <c r="Q137" s="70">
        <f t="shared" si="15"/>
        <v>0</v>
      </c>
    </row>
    <row r="138" spans="4:17" x14ac:dyDescent="0.25">
      <c r="D138" s="63">
        <v>9</v>
      </c>
      <c r="E138" s="67" t="str">
        <f>IF(Donnees!F12="","",Donnees!F12)</f>
        <v/>
      </c>
      <c r="F138" s="68">
        <f>COUNTIF((Cycle_3!E$8:E$57),E138)</f>
        <v>0</v>
      </c>
      <c r="G138" s="68">
        <f>SUMIFS(Cycle_3!F$8:F$57,Cycle_3!E$8:E$57,E138)</f>
        <v>0</v>
      </c>
      <c r="H138" s="68">
        <f>COUNTIF((Cycle_3!H$8:H$57),Bilan_Activites!E138)</f>
        <v>0</v>
      </c>
      <c r="I138" s="68">
        <f>SUMIFS(Cycle_3!I$8:I$57,Cycle_3!H$8:H$57,Bilan_Activites!E138)</f>
        <v>0</v>
      </c>
      <c r="J138" s="68">
        <f>COUNTIF((Cycle_3!K$8:K$57),Bilan_Activites!E138)</f>
        <v>0</v>
      </c>
      <c r="K138" s="68">
        <f>SUMIFS(Cycle_3!L$8:L$57,Cycle_3!K$8:K$57,Bilan_Activites!E138)</f>
        <v>0</v>
      </c>
      <c r="L138" s="69">
        <f>COUNTIF((Cycle_3!N$8:N$57),Bilan_Activites!E138)</f>
        <v>0</v>
      </c>
      <c r="M138" s="68">
        <f>SUMIFS(Cycle_3!O$8:O$57,Cycle_3!N$8:N$57,Bilan_Activites!E138)</f>
        <v>0</v>
      </c>
      <c r="N138" s="69">
        <f>COUNTIF((Cycle_3!Q$8:Q$57),Bilan_Activites!E138)</f>
        <v>0</v>
      </c>
      <c r="O138" s="69">
        <f>SUMIFS(Cycle_3!R$8:R$57,Cycle_3!Q$8:Q$57,Bilan_Activites!E138)</f>
        <v>0</v>
      </c>
      <c r="P138" s="69">
        <f t="shared" si="14"/>
        <v>0</v>
      </c>
      <c r="Q138" s="70">
        <f t="shared" si="15"/>
        <v>0</v>
      </c>
    </row>
    <row r="139" spans="4:17" x14ac:dyDescent="0.25">
      <c r="D139" s="63">
        <v>10</v>
      </c>
      <c r="E139" s="67" t="str">
        <f>IF(Donnees!F13="","",Donnees!F13)</f>
        <v/>
      </c>
      <c r="F139" s="68">
        <f>COUNTIF((Cycle_3!E$8:E$57),E139)</f>
        <v>0</v>
      </c>
      <c r="G139" s="68">
        <f>SUMIFS(Cycle_3!F$8:F$57,Cycle_3!E$8:E$57,E139)</f>
        <v>0</v>
      </c>
      <c r="H139" s="68">
        <f>COUNTIF((Cycle_3!H$8:H$57),Bilan_Activites!E139)</f>
        <v>0</v>
      </c>
      <c r="I139" s="68">
        <f>SUMIFS(Cycle_3!I$8:I$57,Cycle_3!H$8:H$57,Bilan_Activites!E139)</f>
        <v>0</v>
      </c>
      <c r="J139" s="68">
        <f>COUNTIF((Cycle_3!K$8:K$57),Bilan_Activites!E139)</f>
        <v>0</v>
      </c>
      <c r="K139" s="68">
        <f>SUMIFS(Cycle_3!L$8:L$57,Cycle_3!K$8:K$57,Bilan_Activites!E139)</f>
        <v>0</v>
      </c>
      <c r="L139" s="69">
        <f>COUNTIF((Cycle_3!N$8:N$57),Bilan_Activites!E139)</f>
        <v>0</v>
      </c>
      <c r="M139" s="68">
        <f>SUMIFS(Cycle_3!O$8:O$57,Cycle_3!N$8:N$57,Bilan_Activites!E139)</f>
        <v>0</v>
      </c>
      <c r="N139" s="69">
        <f>COUNTIF((Cycle_3!Q$8:Q$57),Bilan_Activites!E139)</f>
        <v>0</v>
      </c>
      <c r="O139" s="69">
        <f>SUMIFS(Cycle_3!R$8:R$57,Cycle_3!Q$8:Q$57,Bilan_Activites!E139)</f>
        <v>0</v>
      </c>
      <c r="P139" s="69">
        <f t="shared" si="14"/>
        <v>0</v>
      </c>
      <c r="Q139" s="70">
        <f t="shared" si="15"/>
        <v>0</v>
      </c>
    </row>
    <row r="140" spans="4:17" x14ac:dyDescent="0.25">
      <c r="D140" s="63">
        <v>11</v>
      </c>
      <c r="E140" s="67" t="str">
        <f>IF(Donnees!F14="","",Donnees!F14)</f>
        <v/>
      </c>
      <c r="F140" s="68">
        <f>COUNTIF((Cycle_3!E$8:E$57),E140)</f>
        <v>0</v>
      </c>
      <c r="G140" s="68">
        <f>SUMIFS(Cycle_3!F$8:F$57,Cycle_3!E$8:E$57,E140)</f>
        <v>0</v>
      </c>
      <c r="H140" s="68">
        <f>COUNTIF((Cycle_3!H$8:H$57),Bilan_Activites!E140)</f>
        <v>0</v>
      </c>
      <c r="I140" s="68">
        <f>SUMIFS(Cycle_3!I$8:I$57,Cycle_3!H$8:H$57,Bilan_Activites!E140)</f>
        <v>0</v>
      </c>
      <c r="J140" s="68">
        <f>COUNTIF((Cycle_3!K$8:K$57),Bilan_Activites!E140)</f>
        <v>0</v>
      </c>
      <c r="K140" s="68">
        <f>SUMIFS(Cycle_3!L$8:L$57,Cycle_3!K$8:K$57,Bilan_Activites!E140)</f>
        <v>0</v>
      </c>
      <c r="L140" s="69">
        <f>COUNTIF((Cycle_3!N$8:N$57),Bilan_Activites!E140)</f>
        <v>0</v>
      </c>
      <c r="M140" s="68">
        <f>SUMIFS(Cycle_3!O$8:O$57,Cycle_3!N$8:N$57,Bilan_Activites!E140)</f>
        <v>0</v>
      </c>
      <c r="N140" s="69">
        <f>COUNTIF((Cycle_3!Q$8:Q$57),Bilan_Activites!E140)</f>
        <v>0</v>
      </c>
      <c r="O140" s="69">
        <f>SUMIFS(Cycle_3!R$8:R$57,Cycle_3!Q$8:Q$57,Bilan_Activites!E140)</f>
        <v>0</v>
      </c>
      <c r="P140" s="69">
        <f t="shared" si="14"/>
        <v>0</v>
      </c>
      <c r="Q140" s="70">
        <f t="shared" si="15"/>
        <v>0</v>
      </c>
    </row>
    <row r="141" spans="4:17" x14ac:dyDescent="0.25">
      <c r="D141" s="63">
        <v>12</v>
      </c>
      <c r="E141" s="67" t="str">
        <f>IF(Donnees!F15="","",Donnees!F15)</f>
        <v/>
      </c>
      <c r="F141" s="68">
        <f>COUNTIF((Cycle_3!E$8:E$57),E141)</f>
        <v>0</v>
      </c>
      <c r="G141" s="68">
        <f>SUMIFS(Cycle_3!F$8:F$57,Cycle_3!E$8:E$57,E141)</f>
        <v>0</v>
      </c>
      <c r="H141" s="68">
        <f>COUNTIF((Cycle_3!H$8:H$57),Bilan_Activites!E141)</f>
        <v>0</v>
      </c>
      <c r="I141" s="68">
        <f>SUMIFS(Cycle_3!I$8:I$57,Cycle_3!H$8:H$57,Bilan_Activites!E141)</f>
        <v>0</v>
      </c>
      <c r="J141" s="68">
        <f>COUNTIF((Cycle_3!K$8:K$57),Bilan_Activites!E141)</f>
        <v>0</v>
      </c>
      <c r="K141" s="68">
        <f>SUMIFS(Cycle_3!L$8:L$57,Cycle_3!K$8:K$57,Bilan_Activites!E141)</f>
        <v>0</v>
      </c>
      <c r="L141" s="69">
        <f>COUNTIF((Cycle_3!N$8:N$57),Bilan_Activites!E141)</f>
        <v>0</v>
      </c>
      <c r="M141" s="68">
        <f>SUMIFS(Cycle_3!O$8:O$57,Cycle_3!N$8:N$57,Bilan_Activites!E141)</f>
        <v>0</v>
      </c>
      <c r="N141" s="69">
        <f>COUNTIF((Cycle_3!Q$8:Q$57),Bilan_Activites!E141)</f>
        <v>0</v>
      </c>
      <c r="O141" s="69">
        <f>SUMIFS(Cycle_3!R$8:R$57,Cycle_3!Q$8:Q$57,Bilan_Activites!E141)</f>
        <v>0</v>
      </c>
      <c r="P141" s="69">
        <f t="shared" si="14"/>
        <v>0</v>
      </c>
      <c r="Q141" s="70">
        <f t="shared" si="15"/>
        <v>0</v>
      </c>
    </row>
    <row r="142" spans="4:17" x14ac:dyDescent="0.25">
      <c r="D142" s="63">
        <v>13</v>
      </c>
      <c r="E142" s="67" t="str">
        <f>IF(Donnees!F16="","",Donnees!F16)</f>
        <v/>
      </c>
      <c r="F142" s="68">
        <f>COUNTIF((Cycle_3!E$8:E$57),E142)</f>
        <v>0</v>
      </c>
      <c r="G142" s="68">
        <f>SUMIFS(Cycle_3!F$8:F$57,Cycle_3!E$8:E$57,E142)</f>
        <v>0</v>
      </c>
      <c r="H142" s="68">
        <f>COUNTIF((Cycle_3!H$8:H$57),Bilan_Activites!E142)</f>
        <v>0</v>
      </c>
      <c r="I142" s="68">
        <f>SUMIFS(Cycle_3!I$8:I$57,Cycle_3!H$8:H$57,Bilan_Activites!E142)</f>
        <v>0</v>
      </c>
      <c r="J142" s="68">
        <f>COUNTIF((Cycle_3!K$8:K$57),Bilan_Activites!E142)</f>
        <v>0</v>
      </c>
      <c r="K142" s="68">
        <f>SUMIFS(Cycle_3!L$8:L$57,Cycle_3!K$8:K$57,Bilan_Activites!E142)</f>
        <v>0</v>
      </c>
      <c r="L142" s="69">
        <f>COUNTIF((Cycle_3!N$8:N$57),Bilan_Activites!E142)</f>
        <v>0</v>
      </c>
      <c r="M142" s="68">
        <f>SUMIFS(Cycle_3!O$8:O$57,Cycle_3!N$8:N$57,Bilan_Activites!E142)</f>
        <v>0</v>
      </c>
      <c r="N142" s="69">
        <f>COUNTIF((Cycle_3!Q$8:Q$57),Bilan_Activites!E142)</f>
        <v>0</v>
      </c>
      <c r="O142" s="69">
        <f>SUMIFS(Cycle_3!R$8:R$57,Cycle_3!Q$8:Q$57,Bilan_Activites!E142)</f>
        <v>0</v>
      </c>
      <c r="P142" s="69">
        <f t="shared" si="14"/>
        <v>0</v>
      </c>
      <c r="Q142" s="70">
        <f t="shared" si="15"/>
        <v>0</v>
      </c>
    </row>
    <row r="143" spans="4:17" x14ac:dyDescent="0.25">
      <c r="D143" s="63">
        <v>14</v>
      </c>
      <c r="E143" s="67" t="str">
        <f>IF(Donnees!F17="","",Donnees!F17)</f>
        <v/>
      </c>
      <c r="F143" s="68">
        <f>COUNTIF((Cycle_3!E$8:E$57),E143)</f>
        <v>0</v>
      </c>
      <c r="G143" s="68">
        <f>SUMIFS(Cycle_3!F$8:F$57,Cycle_3!E$8:E$57,E143)</f>
        <v>0</v>
      </c>
      <c r="H143" s="68">
        <f>COUNTIF((Cycle_3!H$8:H$57),Bilan_Activites!E143)</f>
        <v>0</v>
      </c>
      <c r="I143" s="68">
        <f>SUMIFS(Cycle_3!I$8:I$57,Cycle_3!H$8:H$57,Bilan_Activites!E143)</f>
        <v>0</v>
      </c>
      <c r="J143" s="68">
        <f>COUNTIF((Cycle_3!K$8:K$57),Bilan_Activites!E143)</f>
        <v>0</v>
      </c>
      <c r="K143" s="68">
        <f>SUMIFS(Cycle_3!L$8:L$57,Cycle_3!K$8:K$57,Bilan_Activites!E143)</f>
        <v>0</v>
      </c>
      <c r="L143" s="69">
        <f>COUNTIF((Cycle_3!N$8:N$57),Bilan_Activites!E143)</f>
        <v>0</v>
      </c>
      <c r="M143" s="68">
        <f>SUMIFS(Cycle_3!O$8:O$57,Cycle_3!N$8:N$57,Bilan_Activites!E143)</f>
        <v>0</v>
      </c>
      <c r="N143" s="69">
        <f>COUNTIF((Cycle_3!Q$8:Q$57),Bilan_Activites!E143)</f>
        <v>0</v>
      </c>
      <c r="O143" s="69">
        <f>SUMIFS(Cycle_3!R$8:R$57,Cycle_3!Q$8:Q$57,Bilan_Activites!E143)</f>
        <v>0</v>
      </c>
      <c r="P143" s="69">
        <f t="shared" si="14"/>
        <v>0</v>
      </c>
      <c r="Q143" s="70">
        <f t="shared" si="15"/>
        <v>0</v>
      </c>
    </row>
    <row r="144" spans="4:17" x14ac:dyDescent="0.25">
      <c r="D144" s="71">
        <v>15</v>
      </c>
      <c r="E144" s="72" t="str">
        <f>IF(Donnees!F18="","",Donnees!F18)</f>
        <v/>
      </c>
      <c r="F144" s="73">
        <f>COUNTIF((Cycle_3!E$8:E$57),E144)</f>
        <v>0</v>
      </c>
      <c r="G144" s="73">
        <f>SUMIFS(Cycle_3!F$8:F$57,Cycle_3!E$8:E$57,E144)</f>
        <v>0</v>
      </c>
      <c r="H144" s="73">
        <f>COUNTIF((Cycle_3!H$8:H$57),Bilan_Activites!E144)</f>
        <v>0</v>
      </c>
      <c r="I144" s="73">
        <f>SUMIFS(Cycle_3!I$8:I$57,Cycle_3!H$8:H$57,Bilan_Activites!E144)</f>
        <v>0</v>
      </c>
      <c r="J144" s="73">
        <f>COUNTIF((Cycle_3!K$8:K$57),Bilan_Activites!E144)</f>
        <v>0</v>
      </c>
      <c r="K144" s="73">
        <f>SUMIFS(Cycle_3!L$8:L$57,Cycle_3!K$8:K$57,Bilan_Activites!E144)</f>
        <v>0</v>
      </c>
      <c r="L144" s="74">
        <f>COUNTIF((Cycle_3!N$8:N$57),Bilan_Activites!E144)</f>
        <v>0</v>
      </c>
      <c r="M144" s="73">
        <f>SUMIFS(Cycle_3!O$8:O$57,Cycle_3!N$8:N$57,Bilan_Activites!E144)</f>
        <v>0</v>
      </c>
      <c r="N144" s="74">
        <f>COUNTIF((Cycle_3!Q$8:Q$57),Bilan_Activites!E144)</f>
        <v>0</v>
      </c>
      <c r="O144" s="74">
        <f>SUMIFS(Cycle_3!R$8:R$57,Cycle_3!Q$8:Q$57,Bilan_Activites!E144)</f>
        <v>0</v>
      </c>
      <c r="P144" s="74">
        <f t="shared" si="14"/>
        <v>0</v>
      </c>
      <c r="Q144" s="75">
        <f t="shared" si="15"/>
        <v>0</v>
      </c>
    </row>
  </sheetData>
  <sheetProtection algorithmName="SHA-512" hashValue="hm7YxAsrRy2CDa+LhBnfIVQmHond+DRwebY+6xXYEOf3NwKf0JCZfHXX8PuZKkHAXoomSszGnVrOlERn1HN2Hw==" saltValue="A4oMAAASy6JlLeYmdUpU/g==" spinCount="100000" sheet="1" objects="1" scenarios="1" selectLockedCells="1"/>
  <mergeCells count="14">
    <mergeCell ref="N5:O5"/>
    <mergeCell ref="P5:Q5"/>
    <mergeCell ref="D5:E6"/>
    <mergeCell ref="F5:G5"/>
    <mergeCell ref="H5:I5"/>
    <mergeCell ref="J5:K5"/>
    <mergeCell ref="L5:M5"/>
    <mergeCell ref="P76:Q76"/>
    <mergeCell ref="D76:E77"/>
    <mergeCell ref="F76:G76"/>
    <mergeCell ref="H76:I76"/>
    <mergeCell ref="J76:K76"/>
    <mergeCell ref="L76:M76"/>
    <mergeCell ref="N76:O76"/>
  </mergeCells>
  <printOptions horizontalCentered="1"/>
  <pageMargins left="0.70866141732283472" right="0.70866141732283472" top="0.35433070866141736" bottom="0.35433070866141736" header="0.31496062992125984" footer="0.31496062992125984"/>
  <pageSetup paperSize="9" scale="54" fitToHeight="0" orientation="portrait" blackAndWhite="1" r:id="rId1"/>
  <rowBreaks count="1" manualBreakCount="1">
    <brk id="75" max="16383" man="1"/>
  </rowBreaks>
  <ignoredErrors>
    <ignoredError sqref="Q113 Q130 Q96 Q7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808080"/>
    <pageSetUpPr fitToPage="1"/>
  </sheetPr>
  <dimension ref="A1:AB18"/>
  <sheetViews>
    <sheetView showGridLines="0" topLeftCell="B1" zoomScale="80" zoomScaleNormal="140" zoomScalePageLayoutView="140" workbookViewId="0">
      <selection activeCell="C23" sqref="C23"/>
    </sheetView>
  </sheetViews>
  <sheetFormatPr baseColWidth="10" defaultRowHeight="15.75" x14ac:dyDescent="0.25"/>
  <cols>
    <col min="1" max="1" width="9.375" hidden="1" customWidth="1"/>
    <col min="2" max="2" width="10.625" style="1" customWidth="1"/>
    <col min="3" max="6" width="30.625" customWidth="1"/>
    <col min="13" max="13" width="19.625" customWidth="1"/>
    <col min="14" max="14" width="16.75" customWidth="1"/>
    <col min="15" max="15" width="17.125" customWidth="1"/>
    <col min="16" max="16" width="16.125" customWidth="1"/>
    <col min="20" max="20" width="28.375" customWidth="1"/>
    <col min="22" max="22" width="20.125" customWidth="1"/>
    <col min="25" max="25" width="26.625" customWidth="1"/>
    <col min="26" max="26" width="6.25" customWidth="1"/>
    <col min="27" max="27" width="25.5" customWidth="1"/>
  </cols>
  <sheetData>
    <row r="1" spans="2:28" s="8" customFormat="1" ht="30" customHeight="1" x14ac:dyDescent="0.25">
      <c r="B1" s="7"/>
      <c r="C1" s="237" t="s">
        <v>24</v>
      </c>
      <c r="D1" s="237"/>
      <c r="E1" s="237"/>
      <c r="F1" s="238"/>
      <c r="M1" s="239" t="s">
        <v>60</v>
      </c>
      <c r="N1" s="239"/>
      <c r="O1" s="239"/>
      <c r="P1" s="239"/>
      <c r="T1" s="240" t="s">
        <v>135</v>
      </c>
      <c r="U1" s="241"/>
      <c r="V1" s="241"/>
      <c r="W1" s="242"/>
      <c r="Y1" s="240" t="s">
        <v>136</v>
      </c>
      <c r="Z1" s="241"/>
      <c r="AA1" s="241"/>
      <c r="AB1" s="242"/>
    </row>
    <row r="2" spans="2:28" x14ac:dyDescent="0.25">
      <c r="B2" s="9" t="s">
        <v>12</v>
      </c>
      <c r="C2" s="9" t="s">
        <v>25</v>
      </c>
      <c r="D2" s="9" t="s">
        <v>26</v>
      </c>
      <c r="E2" s="9" t="s">
        <v>27</v>
      </c>
      <c r="F2" s="9" t="s">
        <v>28</v>
      </c>
      <c r="K2" s="23" t="s">
        <v>62</v>
      </c>
      <c r="M2" s="23" t="s">
        <v>59</v>
      </c>
      <c r="N2" s="23" t="s">
        <v>54</v>
      </c>
      <c r="O2" s="23" t="s">
        <v>55</v>
      </c>
      <c r="P2" s="23" t="s">
        <v>56</v>
      </c>
      <c r="T2" s="139" t="s">
        <v>133</v>
      </c>
      <c r="U2" s="8"/>
      <c r="V2" s="139" t="s">
        <v>134</v>
      </c>
      <c r="Y2" s="138" t="s">
        <v>137</v>
      </c>
      <c r="AA2" s="136" t="s">
        <v>138</v>
      </c>
    </row>
    <row r="3" spans="2:28" x14ac:dyDescent="0.25">
      <c r="B3" s="13" t="s">
        <v>20</v>
      </c>
      <c r="C3" s="10" t="s">
        <v>13</v>
      </c>
      <c r="D3" s="10" t="s">
        <v>37</v>
      </c>
      <c r="E3" s="10" t="s">
        <v>44</v>
      </c>
      <c r="F3" s="10" t="s">
        <v>48</v>
      </c>
      <c r="K3" s="24" t="s">
        <v>63</v>
      </c>
    </row>
    <row r="4" spans="2:28" x14ac:dyDescent="0.25">
      <c r="B4" s="12"/>
      <c r="C4" s="10" t="s">
        <v>14</v>
      </c>
      <c r="D4" s="10" t="s">
        <v>38</v>
      </c>
      <c r="E4" s="10" t="s">
        <v>45</v>
      </c>
      <c r="F4" s="10" t="s">
        <v>51</v>
      </c>
      <c r="K4" s="24" t="s">
        <v>64</v>
      </c>
      <c r="T4" s="135" t="s">
        <v>119</v>
      </c>
      <c r="U4" s="8"/>
      <c r="V4" s="8" t="s">
        <v>141</v>
      </c>
      <c r="Y4" s="137" t="s">
        <v>139</v>
      </c>
      <c r="Z4" s="137"/>
      <c r="AA4" s="137" t="s">
        <v>151</v>
      </c>
    </row>
    <row r="5" spans="2:28" x14ac:dyDescent="0.25">
      <c r="B5" s="12"/>
      <c r="C5" s="10" t="s">
        <v>15</v>
      </c>
      <c r="D5" s="10" t="s">
        <v>39</v>
      </c>
      <c r="E5" s="10" t="s">
        <v>46</v>
      </c>
      <c r="F5" s="10" t="s">
        <v>50</v>
      </c>
      <c r="K5" s="24" t="s">
        <v>65</v>
      </c>
      <c r="T5" s="135" t="s">
        <v>120</v>
      </c>
      <c r="U5" s="8"/>
      <c r="V5" s="8" t="s">
        <v>142</v>
      </c>
      <c r="Y5" s="137" t="s">
        <v>140</v>
      </c>
      <c r="Z5" s="137"/>
      <c r="AA5" s="137" t="s">
        <v>152</v>
      </c>
    </row>
    <row r="6" spans="2:28" x14ac:dyDescent="0.25">
      <c r="B6" s="12"/>
      <c r="C6" s="10" t="s">
        <v>16</v>
      </c>
      <c r="D6" s="10" t="s">
        <v>40</v>
      </c>
      <c r="E6" s="10" t="s">
        <v>47</v>
      </c>
      <c r="F6" s="10" t="s">
        <v>49</v>
      </c>
      <c r="K6" s="24" t="s">
        <v>66</v>
      </c>
      <c r="T6" s="135" t="s">
        <v>121</v>
      </c>
      <c r="U6" s="8"/>
      <c r="V6" s="8" t="s">
        <v>143</v>
      </c>
      <c r="Y6" t="s">
        <v>164</v>
      </c>
      <c r="Z6" s="137"/>
      <c r="AA6" s="137" t="s">
        <v>153</v>
      </c>
    </row>
    <row r="7" spans="2:28" x14ac:dyDescent="0.25">
      <c r="B7" s="12"/>
      <c r="C7" s="10" t="s">
        <v>17</v>
      </c>
      <c r="D7" s="10" t="s">
        <v>41</v>
      </c>
      <c r="E7" s="10" t="s">
        <v>36</v>
      </c>
      <c r="F7" s="10" t="s">
        <v>52</v>
      </c>
      <c r="K7" s="24" t="s">
        <v>67</v>
      </c>
      <c r="T7" s="135" t="s">
        <v>122</v>
      </c>
      <c r="U7" s="8"/>
      <c r="V7" s="8" t="s">
        <v>144</v>
      </c>
      <c r="Y7" s="137" t="s">
        <v>163</v>
      </c>
      <c r="Z7" s="137"/>
      <c r="AA7" s="137" t="s">
        <v>154</v>
      </c>
    </row>
    <row r="8" spans="2:28" x14ac:dyDescent="0.25">
      <c r="B8" s="12"/>
      <c r="C8" s="10" t="s">
        <v>18</v>
      </c>
      <c r="D8" s="10" t="s">
        <v>42</v>
      </c>
      <c r="E8" s="10"/>
      <c r="F8" s="10" t="s">
        <v>53</v>
      </c>
      <c r="K8" s="24" t="s">
        <v>68</v>
      </c>
      <c r="T8" s="135" t="s">
        <v>123</v>
      </c>
      <c r="U8" s="8"/>
      <c r="V8" s="8" t="s">
        <v>145</v>
      </c>
      <c r="Y8" s="137" t="s">
        <v>162</v>
      </c>
      <c r="Z8" s="137"/>
      <c r="AA8" s="137" t="s">
        <v>155</v>
      </c>
    </row>
    <row r="9" spans="2:28" x14ac:dyDescent="0.25">
      <c r="B9" s="12"/>
      <c r="C9" s="10" t="s">
        <v>19</v>
      </c>
      <c r="D9" s="10" t="s">
        <v>43</v>
      </c>
      <c r="E9" s="10"/>
      <c r="F9" s="10" t="s">
        <v>36</v>
      </c>
      <c r="K9" s="24" t="s">
        <v>69</v>
      </c>
      <c r="T9" s="135" t="s">
        <v>124</v>
      </c>
      <c r="U9" s="8"/>
      <c r="V9" s="8" t="s">
        <v>146</v>
      </c>
      <c r="Y9" s="137" t="s">
        <v>161</v>
      </c>
      <c r="Z9" s="137"/>
      <c r="AA9" s="137" t="s">
        <v>156</v>
      </c>
    </row>
    <row r="10" spans="2:28" x14ac:dyDescent="0.25">
      <c r="B10" s="12"/>
      <c r="C10" s="10" t="s">
        <v>34</v>
      </c>
      <c r="D10" s="10" t="s">
        <v>36</v>
      </c>
      <c r="E10" s="10"/>
      <c r="F10" s="10"/>
      <c r="K10" s="24" t="s">
        <v>70</v>
      </c>
      <c r="T10" s="135" t="s">
        <v>125</v>
      </c>
      <c r="U10" s="8"/>
      <c r="V10" s="8" t="s">
        <v>147</v>
      </c>
      <c r="Y10" s="137"/>
      <c r="Z10" s="137"/>
      <c r="AA10" s="137" t="s">
        <v>157</v>
      </c>
    </row>
    <row r="11" spans="2:28" x14ac:dyDescent="0.25">
      <c r="B11" s="12"/>
      <c r="C11" s="10" t="s">
        <v>35</v>
      </c>
      <c r="D11" s="10"/>
      <c r="E11" s="10"/>
      <c r="F11" s="10"/>
      <c r="K11" s="24" t="s">
        <v>71</v>
      </c>
      <c r="T11" s="135" t="s">
        <v>126</v>
      </c>
      <c r="U11" s="8"/>
      <c r="V11" s="8" t="s">
        <v>148</v>
      </c>
    </row>
    <row r="12" spans="2:28" x14ac:dyDescent="0.25">
      <c r="B12" s="12"/>
      <c r="C12" s="10" t="s">
        <v>36</v>
      </c>
      <c r="D12" s="10"/>
      <c r="E12" s="10"/>
      <c r="F12" s="10"/>
      <c r="K12" s="24" t="s">
        <v>72</v>
      </c>
      <c r="T12" s="135" t="s">
        <v>127</v>
      </c>
      <c r="U12" s="8"/>
      <c r="V12" s="8" t="s">
        <v>149</v>
      </c>
    </row>
    <row r="13" spans="2:28" x14ac:dyDescent="0.25">
      <c r="B13" s="12"/>
      <c r="C13" s="10"/>
      <c r="D13" s="10"/>
      <c r="E13" s="10"/>
      <c r="F13" s="10"/>
      <c r="K13" s="24" t="s">
        <v>73</v>
      </c>
      <c r="T13" s="135" t="s">
        <v>128</v>
      </c>
      <c r="U13" s="8"/>
      <c r="V13" s="8" t="s">
        <v>150</v>
      </c>
    </row>
    <row r="14" spans="2:28" x14ac:dyDescent="0.25">
      <c r="B14" s="12"/>
      <c r="C14" s="10"/>
      <c r="D14" s="10"/>
      <c r="E14" s="10"/>
      <c r="F14" s="10"/>
      <c r="K14" s="24" t="s">
        <v>74</v>
      </c>
      <c r="T14" s="135" t="s">
        <v>129</v>
      </c>
      <c r="U14" s="8"/>
      <c r="V14" s="8" t="s">
        <v>132</v>
      </c>
    </row>
    <row r="15" spans="2:28" x14ac:dyDescent="0.25">
      <c r="B15" s="12"/>
      <c r="C15" s="10"/>
      <c r="D15" s="10"/>
      <c r="E15" s="10"/>
      <c r="F15" s="10"/>
      <c r="K15" s="24" t="s">
        <v>75</v>
      </c>
      <c r="T15" s="135" t="s">
        <v>130</v>
      </c>
      <c r="U15" s="8"/>
      <c r="V15" s="8"/>
    </row>
    <row r="16" spans="2:28" x14ac:dyDescent="0.25">
      <c r="B16" s="12"/>
      <c r="C16" s="10"/>
      <c r="D16" s="10"/>
      <c r="E16" s="10"/>
      <c r="F16" s="10"/>
      <c r="K16" s="24" t="s">
        <v>76</v>
      </c>
      <c r="T16" s="135" t="s">
        <v>131</v>
      </c>
      <c r="U16" s="8"/>
      <c r="V16" s="8"/>
    </row>
    <row r="17" spans="2:22" x14ac:dyDescent="0.25">
      <c r="B17" s="12"/>
      <c r="C17" s="10"/>
      <c r="D17" s="10"/>
      <c r="E17" s="10"/>
      <c r="F17" s="10"/>
      <c r="T17" s="135" t="s">
        <v>132</v>
      </c>
      <c r="U17" s="8"/>
      <c r="V17" s="8"/>
    </row>
    <row r="18" spans="2:22" x14ac:dyDescent="0.25">
      <c r="B18" s="12"/>
      <c r="C18" s="11"/>
      <c r="D18" s="11"/>
      <c r="E18" s="11"/>
      <c r="F18" s="11"/>
    </row>
  </sheetData>
  <sheetProtection algorithmName="SHA-512" hashValue="/C+nDfSPFbneXzHukfEM6jM+Cpbw6o5xigqLMgSpMBqp986x0EUumvNvmK2qsYDY9tp++5GAZ6zr0Ko5GtX5sw==" saltValue="34JJnm0SLkWXvLo1STXjVg==" spinCount="100000" sheet="1" objects="1" scenarios="1"/>
  <mergeCells count="4">
    <mergeCell ref="C1:F1"/>
    <mergeCell ref="M1:P1"/>
    <mergeCell ref="T1:W1"/>
    <mergeCell ref="Y1:AB1"/>
  </mergeCells>
  <printOptions horizontalCentered="1"/>
  <pageMargins left="0.35433070866141736" right="0.15748031496062992" top="0.98425196850393704" bottom="0.98425196850393704" header="0.51181102362204722" footer="0.51181102362204722"/>
  <pageSetup paperSize="9" scale="57" orientation="landscape" horizontalDpi="4294967292" verticalDpi="4294967292"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37</vt:i4>
      </vt:variant>
    </vt:vector>
  </HeadingPairs>
  <TitlesOfParts>
    <vt:vector size="46" baseType="lpstr">
      <vt:lpstr>Accueil</vt:lpstr>
      <vt:lpstr>Conditions_Pratique</vt:lpstr>
      <vt:lpstr>Cycle_2</vt:lpstr>
      <vt:lpstr>Cycle_3</vt:lpstr>
      <vt:lpstr>Synthese_Classes</vt:lpstr>
      <vt:lpstr>Synthese_Cycle2</vt:lpstr>
      <vt:lpstr>Synthese_Cycle3</vt:lpstr>
      <vt:lpstr>Bilan_Activites</vt:lpstr>
      <vt:lpstr>Donnees</vt:lpstr>
      <vt:lpstr>AnneeScol</vt:lpstr>
      <vt:lpstr>Champ_1</vt:lpstr>
      <vt:lpstr>Champ_2</vt:lpstr>
      <vt:lpstr>Champ_3</vt:lpstr>
      <vt:lpstr>Champ_4</vt:lpstr>
      <vt:lpstr>Departements</vt:lpstr>
      <vt:lpstr>FreqCh1</vt:lpstr>
      <vt:lpstr>LieuxDePratique</vt:lpstr>
      <vt:lpstr>LieuxPratique</vt:lpstr>
      <vt:lpstr>ListeChamps</vt:lpstr>
      <vt:lpstr>ListeEnseignants</vt:lpstr>
      <vt:lpstr>ListeMateriels</vt:lpstr>
      <vt:lpstr>ListePartenaires</vt:lpstr>
      <vt:lpstr>ListeTypeEnseignants</vt:lpstr>
      <vt:lpstr>Materiels</vt:lpstr>
      <vt:lpstr>Meurthe_et_Moselle</vt:lpstr>
      <vt:lpstr>Néant</vt:lpstr>
      <vt:lpstr>Partenaires</vt:lpstr>
      <vt:lpstr>plage_cycle2Ch1</vt:lpstr>
      <vt:lpstr>plage_cycle2Ch2</vt:lpstr>
      <vt:lpstr>plage_cycle2Ch3</vt:lpstr>
      <vt:lpstr>plage_cycle2Ch4</vt:lpstr>
      <vt:lpstr>plage_Cycle3Ch1</vt:lpstr>
      <vt:lpstr>plage_cycle3Ch2</vt:lpstr>
      <vt:lpstr>plage_cycle3Ch3</vt:lpstr>
      <vt:lpstr>plage_cycle3Ch4</vt:lpstr>
      <vt:lpstr>TypeEnseignants</vt:lpstr>
      <vt:lpstr>VersLog</vt:lpstr>
      <vt:lpstr>Accueil!Zone_d_impression</vt:lpstr>
      <vt:lpstr>Bilan_Activites!Zone_d_impression</vt:lpstr>
      <vt:lpstr>Conditions_Pratique!Zone_d_impression</vt:lpstr>
      <vt:lpstr>Cycle_2!Zone_d_impression</vt:lpstr>
      <vt:lpstr>Cycle_3!Zone_d_impression</vt:lpstr>
      <vt:lpstr>Donnees!Zone_d_impression</vt:lpstr>
      <vt:lpstr>Synthese_Classes!Zone_d_impression</vt:lpstr>
      <vt:lpstr>Synthese_Cycle2!Zone_d_impression</vt:lpstr>
      <vt:lpstr>Synthese_Cycle3!Zone_d_impression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 di Pol</dc:creator>
  <cp:lastModifiedBy>DSDEN57</cp:lastModifiedBy>
  <cp:lastPrinted>2016-06-12T13:02:55Z</cp:lastPrinted>
  <dcterms:created xsi:type="dcterms:W3CDTF">2015-12-04T20:20:45Z</dcterms:created>
  <dcterms:modified xsi:type="dcterms:W3CDTF">2024-05-28T12:25:26Z</dcterms:modified>
</cp:coreProperties>
</file>