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75" windowWidth="5685" windowHeight="6195" tabRatio="601" activeTab="1"/>
  </bookViews>
  <sheets>
    <sheet name="Mode d'emploi" sheetId="1" r:id="rId1"/>
    <sheet name="Simulation" sheetId="2" r:id="rId2"/>
  </sheets>
  <definedNames/>
  <calcPr calcMode="manual" fullCalcOnLoad="1" calcCompleted="0" calcOnSave="0" iterate="1" iterateCount="3" iterateDelta="0.001"/>
</workbook>
</file>

<file path=xl/comments2.xml><?xml version="1.0" encoding="utf-8"?>
<comments xmlns="http://schemas.openxmlformats.org/spreadsheetml/2006/main">
  <authors>
    <author>MS</author>
  </authors>
  <commentList>
    <comment ref="A1" authorId="0">
      <text>
        <r>
          <rPr>
            <b/>
            <sz val="8"/>
            <rFont val="Tahoma"/>
            <family val="0"/>
          </rPr>
          <t>le contenu de cette cellule (0 ou 1) permet la distinction entre les procédures
d'initialisation et d'ecécution de la feuille de calcul</t>
        </r>
        <r>
          <rPr>
            <sz val="8"/>
            <rFont val="Tahoma"/>
            <family val="0"/>
          </rPr>
          <t xml:space="preserve">
</t>
        </r>
      </text>
    </comment>
    <comment ref="J3" authorId="0">
      <text>
        <r>
          <rPr>
            <b/>
            <sz val="8"/>
            <rFont val="Tahoma"/>
            <family val="0"/>
          </rPr>
          <t>Taux d'efficacité des chocs (A,B) (sens direct)</t>
        </r>
        <r>
          <rPr>
            <sz val="8"/>
            <rFont val="Tahoma"/>
            <family val="0"/>
          </rPr>
          <t xml:space="preserve">
</t>
        </r>
      </text>
    </comment>
    <comment ref="J4" authorId="0">
      <text>
        <r>
          <rPr>
            <b/>
            <sz val="8"/>
            <rFont val="Tahoma"/>
            <family val="0"/>
          </rPr>
          <t>Taux d'efficacité des chocs (C,D) (sens inverse)</t>
        </r>
        <r>
          <rPr>
            <sz val="8"/>
            <rFont val="Tahoma"/>
            <family val="0"/>
          </rPr>
          <t xml:space="preserve">
</t>
        </r>
      </text>
    </comment>
    <comment ref="J1" authorId="0">
      <text>
        <r>
          <rPr>
            <b/>
            <sz val="8"/>
            <rFont val="Tahoma"/>
            <family val="0"/>
          </rPr>
          <t>Nombre aléatoire utilisé pour déterminer le résultat du tirage aléatoire de 2 boules</t>
        </r>
        <r>
          <rPr>
            <sz val="8"/>
            <rFont val="Tahoma"/>
            <family val="0"/>
          </rPr>
          <t xml:space="preserve">
</t>
        </r>
      </text>
    </comment>
    <comment ref="J2" authorId="0">
      <text>
        <r>
          <rPr>
            <b/>
            <sz val="8"/>
            <rFont val="Tahoma"/>
            <family val="0"/>
          </rPr>
          <t>Nombre aléatoire utiliser pour décider de l'efficacité d'un choc,</t>
        </r>
        <r>
          <rPr>
            <sz val="8"/>
            <rFont val="Tahoma"/>
            <family val="0"/>
          </rPr>
          <t xml:space="preserve">
</t>
        </r>
      </text>
    </comment>
    <comment ref="B3" authorId="0">
      <text>
        <r>
          <rPr>
            <b/>
            <sz val="8"/>
            <rFont val="Tahoma"/>
            <family val="0"/>
          </rPr>
          <t>Le contenu de cette cellule est modifiable</t>
        </r>
        <r>
          <rPr>
            <sz val="8"/>
            <rFont val="Tahoma"/>
            <family val="0"/>
          </rPr>
          <t xml:space="preserve">
</t>
        </r>
      </text>
    </comment>
    <comment ref="D3" authorId="0">
      <text>
        <r>
          <rPr>
            <b/>
            <sz val="8"/>
            <rFont val="Tahoma"/>
            <family val="0"/>
          </rPr>
          <t>Le contenu de cette cellule est modifiable</t>
        </r>
        <r>
          <rPr>
            <sz val="8"/>
            <rFont val="Tahoma"/>
            <family val="0"/>
          </rPr>
          <t xml:space="preserve">
</t>
        </r>
      </text>
    </comment>
    <comment ref="F3" authorId="0">
      <text>
        <r>
          <rPr>
            <b/>
            <sz val="8"/>
            <rFont val="Tahoma"/>
            <family val="0"/>
          </rPr>
          <t>Le contenu de cette cellule est modifiable</t>
        </r>
        <r>
          <rPr>
            <sz val="8"/>
            <rFont val="Tahoma"/>
            <family val="0"/>
          </rPr>
          <t xml:space="preserve">
</t>
        </r>
      </text>
    </comment>
    <comment ref="H3" authorId="0">
      <text>
        <r>
          <rPr>
            <b/>
            <sz val="8"/>
            <rFont val="Tahoma"/>
            <family val="0"/>
          </rPr>
          <t>Le contenu de cette cellule est modifiable</t>
        </r>
        <r>
          <rPr>
            <sz val="8"/>
            <rFont val="Tahoma"/>
            <family val="0"/>
          </rPr>
          <t xml:space="preserve">
</t>
        </r>
      </text>
    </comment>
    <comment ref="J5" authorId="0">
      <text>
        <r>
          <rPr>
            <b/>
            <sz val="8"/>
            <rFont val="Tahoma"/>
            <family val="0"/>
          </rPr>
          <t>nombre d'entités S</t>
        </r>
      </text>
    </comment>
  </commentList>
</comments>
</file>

<file path=xl/sharedStrings.xml><?xml version="1.0" encoding="utf-8"?>
<sst xmlns="http://schemas.openxmlformats.org/spreadsheetml/2006/main" count="34" uniqueCount="33">
  <si>
    <t>A</t>
  </si>
  <si>
    <t>+</t>
  </si>
  <si>
    <t>B</t>
  </si>
  <si>
    <t>=</t>
  </si>
  <si>
    <t>C</t>
  </si>
  <si>
    <t>D</t>
  </si>
  <si>
    <t>n0</t>
  </si>
  <si>
    <t>AA</t>
  </si>
  <si>
    <t>BB</t>
  </si>
  <si>
    <t>CC</t>
  </si>
  <si>
    <t>DD</t>
  </si>
  <si>
    <t>AB</t>
  </si>
  <si>
    <t>AC</t>
  </si>
  <si>
    <t>AD</t>
  </si>
  <si>
    <t>BC</t>
  </si>
  <si>
    <t>BD</t>
  </si>
  <si>
    <t>CD</t>
  </si>
  <si>
    <t>Avant le dernier tirage</t>
  </si>
  <si>
    <t>Après le dernier tirage</t>
  </si>
  <si>
    <t>Tirage N°</t>
  </si>
  <si>
    <t>Solvant</t>
  </si>
  <si>
    <t>SS</t>
  </si>
  <si>
    <t>AS</t>
  </si>
  <si>
    <t>BS</t>
  </si>
  <si>
    <t>CS</t>
  </si>
  <si>
    <t>DS</t>
  </si>
  <si>
    <t>Proba-bilités</t>
  </si>
  <si>
    <t>Proba. cumulées</t>
  </si>
  <si>
    <t>Efficacité Directe --&gt; en %</t>
  </si>
  <si>
    <t>Efficacité Inverse &lt;-- en %</t>
  </si>
  <si>
    <t>Nbre aléatoire utilisé pour les tirages</t>
  </si>
  <si>
    <t>Nbre aléatoire utilisé pour l'efficacité des chocs</t>
  </si>
  <si>
    <t>Tirage</t>
  </si>
</sst>
</file>

<file path=xl/styles.xml><?xml version="1.0" encoding="utf-8"?>
<styleSheet xmlns="http://schemas.openxmlformats.org/spreadsheetml/2006/main">
  <numFmts count="17">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s>
  <fonts count="12">
    <font>
      <sz val="10"/>
      <name val="Arial"/>
      <family val="0"/>
    </font>
    <font>
      <b/>
      <sz val="10"/>
      <name val="Arial"/>
      <family val="2"/>
    </font>
    <font>
      <sz val="8"/>
      <name val="Tahoma"/>
      <family val="0"/>
    </font>
    <font>
      <b/>
      <sz val="8"/>
      <name val="Tahoma"/>
      <family val="0"/>
    </font>
    <font>
      <sz val="10"/>
      <color indexed="12"/>
      <name val="Arial"/>
      <family val="2"/>
    </font>
    <font>
      <b/>
      <sz val="10"/>
      <color indexed="10"/>
      <name val="Arial"/>
      <family val="2"/>
    </font>
    <font>
      <b/>
      <u val="single"/>
      <sz val="10"/>
      <color indexed="10"/>
      <name val="Arial"/>
      <family val="2"/>
    </font>
    <font>
      <b/>
      <sz val="10"/>
      <color indexed="12"/>
      <name val="Arial"/>
      <family val="2"/>
    </font>
    <font>
      <b/>
      <u val="single"/>
      <sz val="10"/>
      <color indexed="12"/>
      <name val="Arial"/>
      <family val="2"/>
    </font>
    <font>
      <b/>
      <sz val="12"/>
      <name val="Arial"/>
      <family val="2"/>
    </font>
    <font>
      <b/>
      <sz val="9.75"/>
      <name val="Arial"/>
      <family val="2"/>
    </font>
    <font>
      <b/>
      <sz val="8"/>
      <name val="Arial"/>
      <family val="2"/>
    </font>
  </fonts>
  <fills count="14">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50"/>
        <bgColor indexed="64"/>
      </patternFill>
    </fill>
    <fill>
      <patternFill patternType="solid">
        <fgColor indexed="52"/>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48"/>
        <bgColor indexed="64"/>
      </patternFill>
    </fill>
    <fill>
      <patternFill patternType="solid">
        <fgColor indexed="11"/>
        <bgColor indexed="64"/>
      </patternFill>
    </fill>
  </fills>
  <borders count="14">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Alignment="1">
      <alignment horizontal="left"/>
    </xf>
    <xf numFmtId="0" fontId="4" fillId="0" borderId="0" xfId="0" applyFont="1" applyAlignment="1">
      <alignment horizontal="center"/>
    </xf>
    <xf numFmtId="0" fontId="0" fillId="0" borderId="0" xfId="0" applyFont="1" applyAlignment="1">
      <alignment horizontal="center"/>
    </xf>
    <xf numFmtId="172" fontId="1" fillId="2"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7" borderId="2" xfId="0" applyFill="1" applyBorder="1" applyAlignment="1">
      <alignment horizontal="center" vertical="center"/>
    </xf>
    <xf numFmtId="0" fontId="0" fillId="8" borderId="1" xfId="0" applyFill="1" applyBorder="1" applyAlignment="1">
      <alignment horizontal="center" vertical="center"/>
    </xf>
    <xf numFmtId="0" fontId="0" fillId="9"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9" borderId="1" xfId="0" applyFill="1" applyBorder="1" applyAlignment="1">
      <alignment horizontal="center" vertical="center"/>
    </xf>
    <xf numFmtId="0" fontId="1" fillId="10" borderId="1" xfId="0" applyFont="1" applyFill="1" applyBorder="1" applyAlignment="1">
      <alignment horizontal="center" vertical="center"/>
    </xf>
    <xf numFmtId="0" fontId="1" fillId="2" borderId="1" xfId="0" applyFont="1" applyFill="1" applyBorder="1" applyAlignment="1">
      <alignment horizontal="center" vertical="center" wrapText="1"/>
    </xf>
    <xf numFmtId="172" fontId="0" fillId="2" borderId="1" xfId="0" applyNumberFormat="1" applyFill="1" applyBorder="1" applyAlignment="1">
      <alignment horizontal="center" vertical="center"/>
    </xf>
    <xf numFmtId="172" fontId="0" fillId="2" borderId="2" xfId="0" applyNumberFormat="1" applyFill="1" applyBorder="1" applyAlignment="1">
      <alignment horizontal="center" vertical="center"/>
    </xf>
    <xf numFmtId="0" fontId="0" fillId="4" borderId="0" xfId="0" applyFill="1" applyAlignment="1">
      <alignment horizontal="center"/>
    </xf>
    <xf numFmtId="0" fontId="0" fillId="4" borderId="0" xfId="0" applyFill="1" applyAlignment="1">
      <alignment/>
    </xf>
    <xf numFmtId="0" fontId="0" fillId="4" borderId="0" xfId="0" applyFill="1" applyAlignment="1">
      <alignment horizontal="center" vertical="center"/>
    </xf>
    <xf numFmtId="0" fontId="0" fillId="4" borderId="11" xfId="0" applyFill="1" applyBorder="1" applyAlignment="1">
      <alignment horizontal="center" vertical="center"/>
    </xf>
    <xf numFmtId="2" fontId="0" fillId="2" borderId="1" xfId="0" applyNumberFormat="1" applyFill="1" applyBorder="1" applyAlignment="1">
      <alignment horizontal="center" vertical="center"/>
    </xf>
    <xf numFmtId="0" fontId="0"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 fillId="4" borderId="0" xfId="0" applyFont="1" applyFill="1" applyAlignment="1">
      <alignment horizontal="center"/>
    </xf>
    <xf numFmtId="0" fontId="0" fillId="4" borderId="0" xfId="0" applyFill="1" applyAlignment="1" applyProtection="1">
      <alignment/>
      <protection locked="0"/>
    </xf>
    <xf numFmtId="172" fontId="0" fillId="4" borderId="0" xfId="0" applyNumberFormat="1" applyFill="1" applyAlignment="1">
      <alignment/>
    </xf>
    <xf numFmtId="0" fontId="0" fillId="4" borderId="12" xfId="0" applyFill="1" applyBorder="1" applyAlignment="1">
      <alignment horizontal="center" vertical="center"/>
    </xf>
    <xf numFmtId="0" fontId="0" fillId="4" borderId="2" xfId="0" applyFill="1" applyBorder="1" applyAlignment="1">
      <alignment horizontal="center" vertical="center"/>
    </xf>
    <xf numFmtId="0" fontId="0" fillId="4" borderId="1" xfId="0" applyFill="1" applyBorder="1" applyAlignment="1" applyProtection="1">
      <alignment horizontal="center" vertical="center"/>
      <protection locked="0"/>
    </xf>
    <xf numFmtId="0" fontId="1" fillId="4" borderId="1" xfId="0" applyFont="1" applyFill="1" applyBorder="1" applyAlignment="1">
      <alignment horizontal="center" vertical="center"/>
    </xf>
    <xf numFmtId="0" fontId="9" fillId="11" borderId="0" xfId="0" applyFont="1" applyFill="1" applyAlignment="1">
      <alignment horizontal="center" vertical="center"/>
    </xf>
    <xf numFmtId="0" fontId="9" fillId="12" borderId="0" xfId="0" applyFont="1" applyFill="1" applyAlignment="1">
      <alignment horizontal="center" vertical="center"/>
    </xf>
    <xf numFmtId="0" fontId="9" fillId="13" borderId="0" xfId="0" applyFont="1" applyFill="1" applyAlignment="1">
      <alignment horizontal="center" vertical="center"/>
    </xf>
    <xf numFmtId="0" fontId="9" fillId="8" borderId="0" xfId="0" applyFont="1" applyFill="1" applyAlignment="1">
      <alignment horizontal="center" vertical="center"/>
    </xf>
    <xf numFmtId="0" fontId="9" fillId="4" borderId="0" xfId="0" applyFont="1" applyFill="1" applyAlignment="1">
      <alignment horizontal="center" vertical="center"/>
    </xf>
    <xf numFmtId="0" fontId="0" fillId="4" borderId="13" xfId="0" applyFill="1" applyBorder="1" applyAlignment="1">
      <alignment horizontal="center" vertical="center"/>
    </xf>
    <xf numFmtId="0" fontId="1" fillId="9" borderId="1"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dxfs count="3">
    <dxf>
      <fill>
        <patternFill>
          <bgColor rgb="FFFF0000"/>
        </patternFill>
      </fill>
      <border/>
    </dxf>
    <dxf>
      <fill>
        <patternFill>
          <bgColor rgb="FF3366FF"/>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0000"/>
                </a:solidFill>
              </a:ln>
            </c:spPr>
          </c:marker>
          <c:xVal>
            <c:numRef>
              <c:f>Simulation!$Q$1:$Q$202</c:f>
              <c:numCache>
                <c:ptCount val="202"/>
                <c:pt idx="0">
                  <c:v>0</c:v>
                </c:pt>
                <c:pt idx="1">
                  <c:v>10</c:v>
                </c:pt>
                <c:pt idx="2">
                  <c:v>20</c:v>
                </c:pt>
                <c:pt idx="3">
                  <c:v>30</c:v>
                </c:pt>
                <c:pt idx="4">
                  <c:v>40</c:v>
                </c:pt>
                <c:pt idx="5">
                  <c:v>50</c:v>
                </c:pt>
                <c:pt idx="6">
                  <c:v>60</c:v>
                </c:pt>
                <c:pt idx="7">
                  <c:v>70</c:v>
                </c:pt>
                <c:pt idx="8">
                  <c:v>80</c:v>
                </c:pt>
                <c:pt idx="9">
                  <c:v>90</c:v>
                </c:pt>
                <c:pt idx="11">
                  <c:v>100</c:v>
                </c:pt>
                <c:pt idx="12">
                  <c:v>110</c:v>
                </c:pt>
                <c:pt idx="13">
                  <c:v>120</c:v>
                </c:pt>
                <c:pt idx="15">
                  <c:v>130</c:v>
                </c:pt>
                <c:pt idx="16">
                  <c:v>140</c:v>
                </c:pt>
                <c:pt idx="18">
                  <c:v>150</c:v>
                </c:pt>
                <c:pt idx="21">
                  <c:v>160</c:v>
                </c:pt>
                <c:pt idx="22">
                  <c:v>170</c:v>
                </c:pt>
                <c:pt idx="23">
                  <c:v>180</c:v>
                </c:pt>
                <c:pt idx="24">
                  <c:v>190</c:v>
                </c:pt>
                <c:pt idx="25">
                  <c:v>200</c:v>
                </c:pt>
                <c:pt idx="26">
                  <c:v>210</c:v>
                </c:pt>
                <c:pt idx="27">
                  <c:v>220</c:v>
                </c:pt>
                <c:pt idx="28">
                  <c:v>230</c:v>
                </c:pt>
                <c:pt idx="29">
                  <c:v>240</c:v>
                </c:pt>
                <c:pt idx="30">
                  <c:v>250</c:v>
                </c:pt>
                <c:pt idx="31">
                  <c:v>260</c:v>
                </c:pt>
                <c:pt idx="32">
                  <c:v>270</c:v>
                </c:pt>
                <c:pt idx="33">
                  <c:v>280</c:v>
                </c:pt>
                <c:pt idx="34">
                  <c:v>290</c:v>
                </c:pt>
                <c:pt idx="35">
                  <c:v>300</c:v>
                </c:pt>
                <c:pt idx="36">
                  <c:v>310</c:v>
                </c:pt>
                <c:pt idx="37">
                  <c:v>320</c:v>
                </c:pt>
                <c:pt idx="38">
                  <c:v>330</c:v>
                </c:pt>
                <c:pt idx="39">
                  <c:v>340</c:v>
                </c:pt>
                <c:pt idx="40">
                  <c:v>350</c:v>
                </c:pt>
                <c:pt idx="41">
                  <c:v>360</c:v>
                </c:pt>
                <c:pt idx="42">
                  <c:v>370</c:v>
                </c:pt>
                <c:pt idx="43">
                  <c:v>380</c:v>
                </c:pt>
                <c:pt idx="44">
                  <c:v>390</c:v>
                </c:pt>
                <c:pt idx="45">
                  <c:v>400</c:v>
                </c:pt>
                <c:pt idx="46">
                  <c:v>410</c:v>
                </c:pt>
                <c:pt idx="47">
                  <c:v>420</c:v>
                </c:pt>
                <c:pt idx="48">
                  <c:v>430</c:v>
                </c:pt>
                <c:pt idx="49">
                  <c:v>440</c:v>
                </c:pt>
                <c:pt idx="50">
                  <c:v>450</c:v>
                </c:pt>
                <c:pt idx="51">
                  <c:v>460</c:v>
                </c:pt>
                <c:pt idx="52">
                  <c:v>470</c:v>
                </c:pt>
                <c:pt idx="53">
                  <c:v>480</c:v>
                </c:pt>
                <c:pt idx="54">
                  <c:v>490</c:v>
                </c:pt>
                <c:pt idx="55">
                  <c:v>500</c:v>
                </c:pt>
                <c:pt idx="56">
                  <c:v>510</c:v>
                </c:pt>
                <c:pt idx="57">
                  <c:v>520</c:v>
                </c:pt>
                <c:pt idx="58">
                  <c:v>530</c:v>
                </c:pt>
                <c:pt idx="59">
                  <c:v>540</c:v>
                </c:pt>
                <c:pt idx="60">
                  <c:v>550</c:v>
                </c:pt>
                <c:pt idx="61">
                  <c:v>560</c:v>
                </c:pt>
                <c:pt idx="62">
                  <c:v>570</c:v>
                </c:pt>
                <c:pt idx="63">
                  <c:v>580</c:v>
                </c:pt>
                <c:pt idx="64">
                  <c:v>590</c:v>
                </c:pt>
                <c:pt idx="65">
                  <c:v>600</c:v>
                </c:pt>
                <c:pt idx="66">
                  <c:v>610</c:v>
                </c:pt>
                <c:pt idx="67">
                  <c:v>620</c:v>
                </c:pt>
                <c:pt idx="68">
                  <c:v>630</c:v>
                </c:pt>
                <c:pt idx="69">
                  <c:v>640</c:v>
                </c:pt>
                <c:pt idx="70">
                  <c:v>650</c:v>
                </c:pt>
                <c:pt idx="71">
                  <c:v>660</c:v>
                </c:pt>
                <c:pt idx="72">
                  <c:v>670</c:v>
                </c:pt>
                <c:pt idx="73">
                  <c:v>680</c:v>
                </c:pt>
                <c:pt idx="74">
                  <c:v>690</c:v>
                </c:pt>
                <c:pt idx="75">
                  <c:v>700</c:v>
                </c:pt>
                <c:pt idx="76">
                  <c:v>710</c:v>
                </c:pt>
                <c:pt idx="77">
                  <c:v>720</c:v>
                </c:pt>
                <c:pt idx="78">
                  <c:v>730</c:v>
                </c:pt>
                <c:pt idx="79">
                  <c:v>740</c:v>
                </c:pt>
                <c:pt idx="80">
                  <c:v>750</c:v>
                </c:pt>
                <c:pt idx="81">
                  <c:v>760</c:v>
                </c:pt>
                <c:pt idx="82">
                  <c:v>770</c:v>
                </c:pt>
                <c:pt idx="83">
                  <c:v>780</c:v>
                </c:pt>
                <c:pt idx="84">
                  <c:v>790</c:v>
                </c:pt>
                <c:pt idx="85">
                  <c:v>800</c:v>
                </c:pt>
                <c:pt idx="86">
                  <c:v>810</c:v>
                </c:pt>
                <c:pt idx="87">
                  <c:v>820</c:v>
                </c:pt>
                <c:pt idx="88">
                  <c:v>830</c:v>
                </c:pt>
                <c:pt idx="89">
                  <c:v>840</c:v>
                </c:pt>
                <c:pt idx="90">
                  <c:v>850</c:v>
                </c:pt>
                <c:pt idx="91">
                  <c:v>860</c:v>
                </c:pt>
                <c:pt idx="92">
                  <c:v>870</c:v>
                </c:pt>
                <c:pt idx="93">
                  <c:v>880</c:v>
                </c:pt>
                <c:pt idx="94">
                  <c:v>890</c:v>
                </c:pt>
                <c:pt idx="95">
                  <c:v>900</c:v>
                </c:pt>
                <c:pt idx="96">
                  <c:v>910</c:v>
                </c:pt>
                <c:pt idx="97">
                  <c:v>920</c:v>
                </c:pt>
                <c:pt idx="98">
                  <c:v>930</c:v>
                </c:pt>
                <c:pt idx="99">
                  <c:v>940</c:v>
                </c:pt>
                <c:pt idx="100">
                  <c:v>950</c:v>
                </c:pt>
                <c:pt idx="101">
                  <c:v>960</c:v>
                </c:pt>
                <c:pt idx="102">
                  <c:v>970</c:v>
                </c:pt>
                <c:pt idx="103">
                  <c:v>980</c:v>
                </c:pt>
                <c:pt idx="104">
                  <c:v>990</c:v>
                </c:pt>
                <c:pt idx="105">
                  <c:v>1000</c:v>
                </c:pt>
                <c:pt idx="106">
                  <c:v>1010</c:v>
                </c:pt>
                <c:pt idx="107">
                  <c:v>1020</c:v>
                </c:pt>
                <c:pt idx="108">
                  <c:v>1030</c:v>
                </c:pt>
                <c:pt idx="109">
                  <c:v>1040</c:v>
                </c:pt>
                <c:pt idx="110">
                  <c:v>1050</c:v>
                </c:pt>
                <c:pt idx="111">
                  <c:v>1060</c:v>
                </c:pt>
                <c:pt idx="112">
                  <c:v>1070</c:v>
                </c:pt>
                <c:pt idx="113">
                  <c:v>1080</c:v>
                </c:pt>
                <c:pt idx="114">
                  <c:v>1090</c:v>
                </c:pt>
                <c:pt idx="115">
                  <c:v>1100</c:v>
                </c:pt>
                <c:pt idx="116">
                  <c:v>1110</c:v>
                </c:pt>
                <c:pt idx="117">
                  <c:v>1120</c:v>
                </c:pt>
                <c:pt idx="118">
                  <c:v>1130</c:v>
                </c:pt>
                <c:pt idx="119">
                  <c:v>1140</c:v>
                </c:pt>
                <c:pt idx="120">
                  <c:v>1150</c:v>
                </c:pt>
                <c:pt idx="121">
                  <c:v>1160</c:v>
                </c:pt>
                <c:pt idx="122">
                  <c:v>1170</c:v>
                </c:pt>
                <c:pt idx="123">
                  <c:v>1180</c:v>
                </c:pt>
                <c:pt idx="124">
                  <c:v>1190</c:v>
                </c:pt>
                <c:pt idx="125">
                  <c:v>1200</c:v>
                </c:pt>
                <c:pt idx="126">
                  <c:v>1210</c:v>
                </c:pt>
                <c:pt idx="127">
                  <c:v>1220</c:v>
                </c:pt>
                <c:pt idx="128">
                  <c:v>1230</c:v>
                </c:pt>
                <c:pt idx="129">
                  <c:v>1240</c:v>
                </c:pt>
                <c:pt idx="130">
                  <c:v>1250</c:v>
                </c:pt>
                <c:pt idx="131">
                  <c:v>1260</c:v>
                </c:pt>
                <c:pt idx="132">
                  <c:v>1270</c:v>
                </c:pt>
                <c:pt idx="133">
                  <c:v>1280</c:v>
                </c:pt>
                <c:pt idx="134">
                  <c:v>1290</c:v>
                </c:pt>
                <c:pt idx="135">
                  <c:v>1300</c:v>
                </c:pt>
                <c:pt idx="136">
                  <c:v>1310</c:v>
                </c:pt>
                <c:pt idx="137">
                  <c:v>1320</c:v>
                </c:pt>
                <c:pt idx="138">
                  <c:v>1330</c:v>
                </c:pt>
                <c:pt idx="139">
                  <c:v>1340</c:v>
                </c:pt>
                <c:pt idx="140">
                  <c:v>1350</c:v>
                </c:pt>
                <c:pt idx="141">
                  <c:v>1360</c:v>
                </c:pt>
                <c:pt idx="142">
                  <c:v>1370</c:v>
                </c:pt>
                <c:pt idx="143">
                  <c:v>1380</c:v>
                </c:pt>
                <c:pt idx="144">
                  <c:v>1390</c:v>
                </c:pt>
                <c:pt idx="145">
                  <c:v>1400</c:v>
                </c:pt>
                <c:pt idx="146">
                  <c:v>1410</c:v>
                </c:pt>
                <c:pt idx="147">
                  <c:v>1420</c:v>
                </c:pt>
                <c:pt idx="148">
                  <c:v>1430</c:v>
                </c:pt>
                <c:pt idx="149">
                  <c:v>1440</c:v>
                </c:pt>
                <c:pt idx="150">
                  <c:v>1450</c:v>
                </c:pt>
                <c:pt idx="151">
                  <c:v>1460</c:v>
                </c:pt>
                <c:pt idx="152">
                  <c:v>1470</c:v>
                </c:pt>
                <c:pt idx="153">
                  <c:v>1480</c:v>
                </c:pt>
                <c:pt idx="154">
                  <c:v>1490</c:v>
                </c:pt>
                <c:pt idx="155">
                  <c:v>1500</c:v>
                </c:pt>
                <c:pt idx="156">
                  <c:v>1510</c:v>
                </c:pt>
                <c:pt idx="157">
                  <c:v>1520</c:v>
                </c:pt>
                <c:pt idx="158">
                  <c:v>1530</c:v>
                </c:pt>
                <c:pt idx="159">
                  <c:v>1540</c:v>
                </c:pt>
                <c:pt idx="160">
                  <c:v>1550</c:v>
                </c:pt>
                <c:pt idx="161">
                  <c:v>1560</c:v>
                </c:pt>
                <c:pt idx="162">
                  <c:v>1570</c:v>
                </c:pt>
                <c:pt idx="163">
                  <c:v>1580</c:v>
                </c:pt>
                <c:pt idx="164">
                  <c:v>1590</c:v>
                </c:pt>
                <c:pt idx="165">
                  <c:v>1600</c:v>
                </c:pt>
                <c:pt idx="166">
                  <c:v>1610</c:v>
                </c:pt>
                <c:pt idx="167">
                  <c:v>1620</c:v>
                </c:pt>
                <c:pt idx="168">
                  <c:v>1630</c:v>
                </c:pt>
                <c:pt idx="169">
                  <c:v>1640</c:v>
                </c:pt>
                <c:pt idx="170">
                  <c:v>1650</c:v>
                </c:pt>
                <c:pt idx="171">
                  <c:v>1660</c:v>
                </c:pt>
                <c:pt idx="172">
                  <c:v>1670</c:v>
                </c:pt>
                <c:pt idx="173">
                  <c:v>1680</c:v>
                </c:pt>
                <c:pt idx="174">
                  <c:v>1690</c:v>
                </c:pt>
                <c:pt idx="175">
                  <c:v>1700</c:v>
                </c:pt>
                <c:pt idx="176">
                  <c:v>1710</c:v>
                </c:pt>
                <c:pt idx="177">
                  <c:v>1720</c:v>
                </c:pt>
                <c:pt idx="178">
                  <c:v>1730</c:v>
                </c:pt>
                <c:pt idx="179">
                  <c:v>1740</c:v>
                </c:pt>
                <c:pt idx="180">
                  <c:v>1750</c:v>
                </c:pt>
                <c:pt idx="181">
                  <c:v>1760</c:v>
                </c:pt>
                <c:pt idx="182">
                  <c:v>1770</c:v>
                </c:pt>
                <c:pt idx="183">
                  <c:v>1780</c:v>
                </c:pt>
                <c:pt idx="184">
                  <c:v>1790</c:v>
                </c:pt>
                <c:pt idx="185">
                  <c:v>1800</c:v>
                </c:pt>
                <c:pt idx="186">
                  <c:v>1810</c:v>
                </c:pt>
                <c:pt idx="187">
                  <c:v>1820</c:v>
                </c:pt>
                <c:pt idx="188">
                  <c:v>1830</c:v>
                </c:pt>
                <c:pt idx="189">
                  <c:v>1840</c:v>
                </c:pt>
                <c:pt idx="190">
                  <c:v>1850</c:v>
                </c:pt>
                <c:pt idx="191">
                  <c:v>1860</c:v>
                </c:pt>
                <c:pt idx="192">
                  <c:v>1870</c:v>
                </c:pt>
                <c:pt idx="193">
                  <c:v>1880</c:v>
                </c:pt>
                <c:pt idx="194">
                  <c:v>1890</c:v>
                </c:pt>
                <c:pt idx="195">
                  <c:v>1900</c:v>
                </c:pt>
                <c:pt idx="196">
                  <c:v>1910</c:v>
                </c:pt>
                <c:pt idx="197">
                  <c:v>1920</c:v>
                </c:pt>
                <c:pt idx="198">
                  <c:v>1930</c:v>
                </c:pt>
                <c:pt idx="199">
                  <c:v>1940</c:v>
                </c:pt>
                <c:pt idx="200">
                  <c:v>1950</c:v>
                </c:pt>
                <c:pt idx="201">
                  <c:v>1960</c:v>
                </c:pt>
              </c:numCache>
            </c:numRef>
          </c:xVal>
          <c:yVal>
            <c:numRef>
              <c:f>Simulation!$R$1:$R$202</c:f>
              <c:numCache>
                <c:ptCount val="202"/>
                <c:pt idx="0">
                  <c:v>200</c:v>
                </c:pt>
                <c:pt idx="1">
                  <c:v>191</c:v>
                </c:pt>
                <c:pt idx="2">
                  <c:v>184</c:v>
                </c:pt>
                <c:pt idx="3">
                  <c:v>178</c:v>
                </c:pt>
                <c:pt idx="4">
                  <c:v>177</c:v>
                </c:pt>
                <c:pt idx="5">
                  <c:v>173</c:v>
                </c:pt>
                <c:pt idx="6">
                  <c:v>167</c:v>
                </c:pt>
                <c:pt idx="7">
                  <c:v>165</c:v>
                </c:pt>
                <c:pt idx="8">
                  <c:v>161</c:v>
                </c:pt>
                <c:pt idx="9">
                  <c:v>158</c:v>
                </c:pt>
                <c:pt idx="11">
                  <c:v>156</c:v>
                </c:pt>
                <c:pt idx="12">
                  <c:v>153</c:v>
                </c:pt>
                <c:pt idx="13">
                  <c:v>149</c:v>
                </c:pt>
                <c:pt idx="15">
                  <c:v>146</c:v>
                </c:pt>
                <c:pt idx="16">
                  <c:v>142</c:v>
                </c:pt>
                <c:pt idx="18">
                  <c:v>141</c:v>
                </c:pt>
                <c:pt idx="21">
                  <c:v>141</c:v>
                </c:pt>
                <c:pt idx="22">
                  <c:v>137</c:v>
                </c:pt>
                <c:pt idx="23">
                  <c:v>135</c:v>
                </c:pt>
                <c:pt idx="24">
                  <c:v>132</c:v>
                </c:pt>
                <c:pt idx="25">
                  <c:v>131</c:v>
                </c:pt>
                <c:pt idx="26">
                  <c:v>127</c:v>
                </c:pt>
                <c:pt idx="27">
                  <c:v>124</c:v>
                </c:pt>
                <c:pt idx="28">
                  <c:v>121</c:v>
                </c:pt>
                <c:pt idx="29">
                  <c:v>119</c:v>
                </c:pt>
                <c:pt idx="30">
                  <c:v>120</c:v>
                </c:pt>
                <c:pt idx="31">
                  <c:v>115</c:v>
                </c:pt>
                <c:pt idx="32">
                  <c:v>115</c:v>
                </c:pt>
                <c:pt idx="33">
                  <c:v>114</c:v>
                </c:pt>
                <c:pt idx="34">
                  <c:v>113</c:v>
                </c:pt>
                <c:pt idx="35">
                  <c:v>111</c:v>
                </c:pt>
                <c:pt idx="36">
                  <c:v>109</c:v>
                </c:pt>
                <c:pt idx="37">
                  <c:v>109</c:v>
                </c:pt>
                <c:pt idx="38">
                  <c:v>109</c:v>
                </c:pt>
                <c:pt idx="39">
                  <c:v>109</c:v>
                </c:pt>
                <c:pt idx="40">
                  <c:v>109</c:v>
                </c:pt>
                <c:pt idx="41">
                  <c:v>109</c:v>
                </c:pt>
                <c:pt idx="42">
                  <c:v>108</c:v>
                </c:pt>
                <c:pt idx="43">
                  <c:v>106</c:v>
                </c:pt>
                <c:pt idx="44">
                  <c:v>105</c:v>
                </c:pt>
                <c:pt idx="45">
                  <c:v>104</c:v>
                </c:pt>
                <c:pt idx="46">
                  <c:v>103</c:v>
                </c:pt>
                <c:pt idx="47">
                  <c:v>103</c:v>
                </c:pt>
                <c:pt idx="48">
                  <c:v>102</c:v>
                </c:pt>
                <c:pt idx="49">
                  <c:v>102</c:v>
                </c:pt>
                <c:pt idx="50">
                  <c:v>102</c:v>
                </c:pt>
                <c:pt idx="51">
                  <c:v>101</c:v>
                </c:pt>
                <c:pt idx="52">
                  <c:v>101</c:v>
                </c:pt>
                <c:pt idx="53">
                  <c:v>99</c:v>
                </c:pt>
                <c:pt idx="54">
                  <c:v>96</c:v>
                </c:pt>
                <c:pt idx="55">
                  <c:v>96</c:v>
                </c:pt>
                <c:pt idx="56">
                  <c:v>95</c:v>
                </c:pt>
                <c:pt idx="57">
                  <c:v>94</c:v>
                </c:pt>
                <c:pt idx="58">
                  <c:v>92</c:v>
                </c:pt>
                <c:pt idx="59">
                  <c:v>90</c:v>
                </c:pt>
                <c:pt idx="60">
                  <c:v>91</c:v>
                </c:pt>
                <c:pt idx="61">
                  <c:v>89</c:v>
                </c:pt>
                <c:pt idx="62">
                  <c:v>87</c:v>
                </c:pt>
                <c:pt idx="63">
                  <c:v>85</c:v>
                </c:pt>
                <c:pt idx="64">
                  <c:v>85</c:v>
                </c:pt>
                <c:pt idx="65">
                  <c:v>86</c:v>
                </c:pt>
                <c:pt idx="66">
                  <c:v>85</c:v>
                </c:pt>
                <c:pt idx="67">
                  <c:v>85</c:v>
                </c:pt>
                <c:pt idx="68">
                  <c:v>84</c:v>
                </c:pt>
                <c:pt idx="69">
                  <c:v>83</c:v>
                </c:pt>
                <c:pt idx="70">
                  <c:v>83</c:v>
                </c:pt>
                <c:pt idx="71">
                  <c:v>82</c:v>
                </c:pt>
                <c:pt idx="72">
                  <c:v>82</c:v>
                </c:pt>
                <c:pt idx="73">
                  <c:v>83</c:v>
                </c:pt>
                <c:pt idx="74">
                  <c:v>84</c:v>
                </c:pt>
                <c:pt idx="75">
                  <c:v>85</c:v>
                </c:pt>
                <c:pt idx="76">
                  <c:v>85</c:v>
                </c:pt>
                <c:pt idx="77">
                  <c:v>86</c:v>
                </c:pt>
                <c:pt idx="78">
                  <c:v>86</c:v>
                </c:pt>
                <c:pt idx="79">
                  <c:v>87</c:v>
                </c:pt>
                <c:pt idx="80">
                  <c:v>88</c:v>
                </c:pt>
                <c:pt idx="81">
                  <c:v>90</c:v>
                </c:pt>
                <c:pt idx="82">
                  <c:v>91</c:v>
                </c:pt>
                <c:pt idx="83">
                  <c:v>91</c:v>
                </c:pt>
                <c:pt idx="84">
                  <c:v>90</c:v>
                </c:pt>
                <c:pt idx="85">
                  <c:v>90</c:v>
                </c:pt>
                <c:pt idx="86">
                  <c:v>89</c:v>
                </c:pt>
                <c:pt idx="87">
                  <c:v>89</c:v>
                </c:pt>
                <c:pt idx="88">
                  <c:v>89</c:v>
                </c:pt>
                <c:pt idx="89">
                  <c:v>90</c:v>
                </c:pt>
                <c:pt idx="90">
                  <c:v>89</c:v>
                </c:pt>
                <c:pt idx="91">
                  <c:v>89</c:v>
                </c:pt>
                <c:pt idx="92">
                  <c:v>88</c:v>
                </c:pt>
                <c:pt idx="93">
                  <c:v>85</c:v>
                </c:pt>
                <c:pt idx="94">
                  <c:v>81</c:v>
                </c:pt>
                <c:pt idx="95">
                  <c:v>81</c:v>
                </c:pt>
                <c:pt idx="96">
                  <c:v>82</c:v>
                </c:pt>
                <c:pt idx="97">
                  <c:v>84</c:v>
                </c:pt>
                <c:pt idx="98">
                  <c:v>84</c:v>
                </c:pt>
                <c:pt idx="99">
                  <c:v>82</c:v>
                </c:pt>
                <c:pt idx="100">
                  <c:v>82</c:v>
                </c:pt>
                <c:pt idx="101">
                  <c:v>84</c:v>
                </c:pt>
                <c:pt idx="102">
                  <c:v>83</c:v>
                </c:pt>
                <c:pt idx="103">
                  <c:v>83</c:v>
                </c:pt>
                <c:pt idx="104">
                  <c:v>82</c:v>
                </c:pt>
                <c:pt idx="105">
                  <c:v>84</c:v>
                </c:pt>
                <c:pt idx="106">
                  <c:v>85</c:v>
                </c:pt>
                <c:pt idx="107">
                  <c:v>86</c:v>
                </c:pt>
                <c:pt idx="108">
                  <c:v>87</c:v>
                </c:pt>
                <c:pt idx="109">
                  <c:v>85</c:v>
                </c:pt>
                <c:pt idx="110">
                  <c:v>87</c:v>
                </c:pt>
                <c:pt idx="111">
                  <c:v>85</c:v>
                </c:pt>
                <c:pt idx="112">
                  <c:v>85</c:v>
                </c:pt>
                <c:pt idx="113">
                  <c:v>84</c:v>
                </c:pt>
                <c:pt idx="114">
                  <c:v>84</c:v>
                </c:pt>
                <c:pt idx="115">
                  <c:v>81</c:v>
                </c:pt>
                <c:pt idx="116">
                  <c:v>80</c:v>
                </c:pt>
                <c:pt idx="117">
                  <c:v>81</c:v>
                </c:pt>
                <c:pt idx="118">
                  <c:v>81</c:v>
                </c:pt>
                <c:pt idx="119">
                  <c:v>81</c:v>
                </c:pt>
                <c:pt idx="120">
                  <c:v>77</c:v>
                </c:pt>
                <c:pt idx="121">
                  <c:v>80</c:v>
                </c:pt>
                <c:pt idx="122">
                  <c:v>79</c:v>
                </c:pt>
                <c:pt idx="123">
                  <c:v>79</c:v>
                </c:pt>
                <c:pt idx="124">
                  <c:v>83</c:v>
                </c:pt>
                <c:pt idx="125">
                  <c:v>84</c:v>
                </c:pt>
                <c:pt idx="126">
                  <c:v>82</c:v>
                </c:pt>
                <c:pt idx="127">
                  <c:v>84</c:v>
                </c:pt>
                <c:pt idx="128">
                  <c:v>83</c:v>
                </c:pt>
                <c:pt idx="129">
                  <c:v>84</c:v>
                </c:pt>
                <c:pt idx="130">
                  <c:v>84</c:v>
                </c:pt>
                <c:pt idx="131">
                  <c:v>83</c:v>
                </c:pt>
                <c:pt idx="132">
                  <c:v>83</c:v>
                </c:pt>
                <c:pt idx="133">
                  <c:v>84</c:v>
                </c:pt>
                <c:pt idx="134">
                  <c:v>83</c:v>
                </c:pt>
                <c:pt idx="135">
                  <c:v>85</c:v>
                </c:pt>
                <c:pt idx="136">
                  <c:v>87</c:v>
                </c:pt>
                <c:pt idx="137">
                  <c:v>86</c:v>
                </c:pt>
                <c:pt idx="138">
                  <c:v>86</c:v>
                </c:pt>
                <c:pt idx="139">
                  <c:v>85</c:v>
                </c:pt>
                <c:pt idx="140">
                  <c:v>86</c:v>
                </c:pt>
                <c:pt idx="141">
                  <c:v>85</c:v>
                </c:pt>
                <c:pt idx="142">
                  <c:v>84</c:v>
                </c:pt>
                <c:pt idx="143">
                  <c:v>83</c:v>
                </c:pt>
                <c:pt idx="144">
                  <c:v>81</c:v>
                </c:pt>
                <c:pt idx="145">
                  <c:v>83</c:v>
                </c:pt>
                <c:pt idx="146">
                  <c:v>83</c:v>
                </c:pt>
                <c:pt idx="147">
                  <c:v>82</c:v>
                </c:pt>
                <c:pt idx="148">
                  <c:v>82</c:v>
                </c:pt>
                <c:pt idx="149">
                  <c:v>82</c:v>
                </c:pt>
                <c:pt idx="150">
                  <c:v>82</c:v>
                </c:pt>
                <c:pt idx="151">
                  <c:v>82</c:v>
                </c:pt>
                <c:pt idx="152">
                  <c:v>82</c:v>
                </c:pt>
                <c:pt idx="153">
                  <c:v>84</c:v>
                </c:pt>
                <c:pt idx="154">
                  <c:v>82</c:v>
                </c:pt>
                <c:pt idx="155">
                  <c:v>83</c:v>
                </c:pt>
                <c:pt idx="156">
                  <c:v>83</c:v>
                </c:pt>
                <c:pt idx="157">
                  <c:v>82</c:v>
                </c:pt>
                <c:pt idx="158">
                  <c:v>82</c:v>
                </c:pt>
                <c:pt idx="159">
                  <c:v>83</c:v>
                </c:pt>
                <c:pt idx="160">
                  <c:v>83</c:v>
                </c:pt>
                <c:pt idx="161">
                  <c:v>85</c:v>
                </c:pt>
                <c:pt idx="162">
                  <c:v>84</c:v>
                </c:pt>
                <c:pt idx="163">
                  <c:v>84</c:v>
                </c:pt>
                <c:pt idx="164">
                  <c:v>85</c:v>
                </c:pt>
                <c:pt idx="165">
                  <c:v>84</c:v>
                </c:pt>
                <c:pt idx="166">
                  <c:v>86</c:v>
                </c:pt>
                <c:pt idx="167">
                  <c:v>87</c:v>
                </c:pt>
                <c:pt idx="168">
                  <c:v>88</c:v>
                </c:pt>
                <c:pt idx="169">
                  <c:v>88</c:v>
                </c:pt>
                <c:pt idx="170">
                  <c:v>89</c:v>
                </c:pt>
                <c:pt idx="171">
                  <c:v>88</c:v>
                </c:pt>
                <c:pt idx="172">
                  <c:v>89</c:v>
                </c:pt>
                <c:pt idx="173">
                  <c:v>89</c:v>
                </c:pt>
                <c:pt idx="174">
                  <c:v>88</c:v>
                </c:pt>
                <c:pt idx="175">
                  <c:v>87</c:v>
                </c:pt>
                <c:pt idx="176">
                  <c:v>88</c:v>
                </c:pt>
                <c:pt idx="177">
                  <c:v>87</c:v>
                </c:pt>
                <c:pt idx="178">
                  <c:v>88</c:v>
                </c:pt>
                <c:pt idx="179">
                  <c:v>89</c:v>
                </c:pt>
                <c:pt idx="180">
                  <c:v>90</c:v>
                </c:pt>
                <c:pt idx="181">
                  <c:v>90</c:v>
                </c:pt>
                <c:pt idx="182">
                  <c:v>94</c:v>
                </c:pt>
                <c:pt idx="183">
                  <c:v>94</c:v>
                </c:pt>
                <c:pt idx="184">
                  <c:v>93</c:v>
                </c:pt>
                <c:pt idx="185">
                  <c:v>92</c:v>
                </c:pt>
                <c:pt idx="186">
                  <c:v>90</c:v>
                </c:pt>
                <c:pt idx="187">
                  <c:v>88</c:v>
                </c:pt>
                <c:pt idx="188">
                  <c:v>89</c:v>
                </c:pt>
                <c:pt idx="189">
                  <c:v>88</c:v>
                </c:pt>
                <c:pt idx="190">
                  <c:v>90</c:v>
                </c:pt>
                <c:pt idx="191">
                  <c:v>90</c:v>
                </c:pt>
                <c:pt idx="192">
                  <c:v>90</c:v>
                </c:pt>
                <c:pt idx="193">
                  <c:v>88</c:v>
                </c:pt>
                <c:pt idx="194">
                  <c:v>88</c:v>
                </c:pt>
                <c:pt idx="195">
                  <c:v>87</c:v>
                </c:pt>
                <c:pt idx="196">
                  <c:v>87</c:v>
                </c:pt>
                <c:pt idx="197">
                  <c:v>86</c:v>
                </c:pt>
                <c:pt idx="198">
                  <c:v>84</c:v>
                </c:pt>
                <c:pt idx="199">
                  <c:v>85</c:v>
                </c:pt>
                <c:pt idx="200">
                  <c:v>86</c:v>
                </c:pt>
                <c:pt idx="201">
                  <c:v>86</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FF00"/>
                </a:solidFill>
              </a:ln>
            </c:spPr>
          </c:marker>
          <c:xVal>
            <c:numRef>
              <c:f>Simulation!$Q$1:$Q$202</c:f>
              <c:numCache>
                <c:ptCount val="202"/>
                <c:pt idx="0">
                  <c:v>0</c:v>
                </c:pt>
                <c:pt idx="1">
                  <c:v>10</c:v>
                </c:pt>
                <c:pt idx="2">
                  <c:v>20</c:v>
                </c:pt>
                <c:pt idx="3">
                  <c:v>30</c:v>
                </c:pt>
                <c:pt idx="4">
                  <c:v>40</c:v>
                </c:pt>
                <c:pt idx="5">
                  <c:v>50</c:v>
                </c:pt>
                <c:pt idx="6">
                  <c:v>60</c:v>
                </c:pt>
                <c:pt idx="7">
                  <c:v>70</c:v>
                </c:pt>
                <c:pt idx="8">
                  <c:v>80</c:v>
                </c:pt>
                <c:pt idx="9">
                  <c:v>90</c:v>
                </c:pt>
                <c:pt idx="11">
                  <c:v>100</c:v>
                </c:pt>
                <c:pt idx="12">
                  <c:v>110</c:v>
                </c:pt>
                <c:pt idx="13">
                  <c:v>120</c:v>
                </c:pt>
                <c:pt idx="15">
                  <c:v>130</c:v>
                </c:pt>
                <c:pt idx="16">
                  <c:v>140</c:v>
                </c:pt>
                <c:pt idx="18">
                  <c:v>150</c:v>
                </c:pt>
                <c:pt idx="21">
                  <c:v>160</c:v>
                </c:pt>
                <c:pt idx="22">
                  <c:v>170</c:v>
                </c:pt>
                <c:pt idx="23">
                  <c:v>180</c:v>
                </c:pt>
                <c:pt idx="24">
                  <c:v>190</c:v>
                </c:pt>
                <c:pt idx="25">
                  <c:v>200</c:v>
                </c:pt>
                <c:pt idx="26">
                  <c:v>210</c:v>
                </c:pt>
                <c:pt idx="27">
                  <c:v>220</c:v>
                </c:pt>
                <c:pt idx="28">
                  <c:v>230</c:v>
                </c:pt>
                <c:pt idx="29">
                  <c:v>240</c:v>
                </c:pt>
                <c:pt idx="30">
                  <c:v>250</c:v>
                </c:pt>
                <c:pt idx="31">
                  <c:v>260</c:v>
                </c:pt>
                <c:pt idx="32">
                  <c:v>270</c:v>
                </c:pt>
                <c:pt idx="33">
                  <c:v>280</c:v>
                </c:pt>
                <c:pt idx="34">
                  <c:v>290</c:v>
                </c:pt>
                <c:pt idx="35">
                  <c:v>300</c:v>
                </c:pt>
                <c:pt idx="36">
                  <c:v>310</c:v>
                </c:pt>
                <c:pt idx="37">
                  <c:v>320</c:v>
                </c:pt>
                <c:pt idx="38">
                  <c:v>330</c:v>
                </c:pt>
                <c:pt idx="39">
                  <c:v>340</c:v>
                </c:pt>
                <c:pt idx="40">
                  <c:v>350</c:v>
                </c:pt>
                <c:pt idx="41">
                  <c:v>360</c:v>
                </c:pt>
                <c:pt idx="42">
                  <c:v>370</c:v>
                </c:pt>
                <c:pt idx="43">
                  <c:v>380</c:v>
                </c:pt>
                <c:pt idx="44">
                  <c:v>390</c:v>
                </c:pt>
                <c:pt idx="45">
                  <c:v>400</c:v>
                </c:pt>
                <c:pt idx="46">
                  <c:v>410</c:v>
                </c:pt>
                <c:pt idx="47">
                  <c:v>420</c:v>
                </c:pt>
                <c:pt idx="48">
                  <c:v>430</c:v>
                </c:pt>
                <c:pt idx="49">
                  <c:v>440</c:v>
                </c:pt>
                <c:pt idx="50">
                  <c:v>450</c:v>
                </c:pt>
                <c:pt idx="51">
                  <c:v>460</c:v>
                </c:pt>
                <c:pt idx="52">
                  <c:v>470</c:v>
                </c:pt>
                <c:pt idx="53">
                  <c:v>480</c:v>
                </c:pt>
                <c:pt idx="54">
                  <c:v>490</c:v>
                </c:pt>
                <c:pt idx="55">
                  <c:v>500</c:v>
                </c:pt>
                <c:pt idx="56">
                  <c:v>510</c:v>
                </c:pt>
                <c:pt idx="57">
                  <c:v>520</c:v>
                </c:pt>
                <c:pt idx="58">
                  <c:v>530</c:v>
                </c:pt>
                <c:pt idx="59">
                  <c:v>540</c:v>
                </c:pt>
                <c:pt idx="60">
                  <c:v>550</c:v>
                </c:pt>
                <c:pt idx="61">
                  <c:v>560</c:v>
                </c:pt>
                <c:pt idx="62">
                  <c:v>570</c:v>
                </c:pt>
                <c:pt idx="63">
                  <c:v>580</c:v>
                </c:pt>
                <c:pt idx="64">
                  <c:v>590</c:v>
                </c:pt>
                <c:pt idx="65">
                  <c:v>600</c:v>
                </c:pt>
                <c:pt idx="66">
                  <c:v>610</c:v>
                </c:pt>
                <c:pt idx="67">
                  <c:v>620</c:v>
                </c:pt>
                <c:pt idx="68">
                  <c:v>630</c:v>
                </c:pt>
                <c:pt idx="69">
                  <c:v>640</c:v>
                </c:pt>
                <c:pt idx="70">
                  <c:v>650</c:v>
                </c:pt>
                <c:pt idx="71">
                  <c:v>660</c:v>
                </c:pt>
                <c:pt idx="72">
                  <c:v>670</c:v>
                </c:pt>
                <c:pt idx="73">
                  <c:v>680</c:v>
                </c:pt>
                <c:pt idx="74">
                  <c:v>690</c:v>
                </c:pt>
                <c:pt idx="75">
                  <c:v>700</c:v>
                </c:pt>
                <c:pt idx="76">
                  <c:v>710</c:v>
                </c:pt>
                <c:pt idx="77">
                  <c:v>720</c:v>
                </c:pt>
                <c:pt idx="78">
                  <c:v>730</c:v>
                </c:pt>
                <c:pt idx="79">
                  <c:v>740</c:v>
                </c:pt>
                <c:pt idx="80">
                  <c:v>750</c:v>
                </c:pt>
                <c:pt idx="81">
                  <c:v>760</c:v>
                </c:pt>
                <c:pt idx="82">
                  <c:v>770</c:v>
                </c:pt>
                <c:pt idx="83">
                  <c:v>780</c:v>
                </c:pt>
                <c:pt idx="84">
                  <c:v>790</c:v>
                </c:pt>
                <c:pt idx="85">
                  <c:v>800</c:v>
                </c:pt>
                <c:pt idx="86">
                  <c:v>810</c:v>
                </c:pt>
                <c:pt idx="87">
                  <c:v>820</c:v>
                </c:pt>
                <c:pt idx="88">
                  <c:v>830</c:v>
                </c:pt>
                <c:pt idx="89">
                  <c:v>840</c:v>
                </c:pt>
                <c:pt idx="90">
                  <c:v>850</c:v>
                </c:pt>
                <c:pt idx="91">
                  <c:v>860</c:v>
                </c:pt>
                <c:pt idx="92">
                  <c:v>870</c:v>
                </c:pt>
                <c:pt idx="93">
                  <c:v>880</c:v>
                </c:pt>
                <c:pt idx="94">
                  <c:v>890</c:v>
                </c:pt>
                <c:pt idx="95">
                  <c:v>900</c:v>
                </c:pt>
                <c:pt idx="96">
                  <c:v>910</c:v>
                </c:pt>
                <c:pt idx="97">
                  <c:v>920</c:v>
                </c:pt>
                <c:pt idx="98">
                  <c:v>930</c:v>
                </c:pt>
                <c:pt idx="99">
                  <c:v>940</c:v>
                </c:pt>
                <c:pt idx="100">
                  <c:v>950</c:v>
                </c:pt>
                <c:pt idx="101">
                  <c:v>960</c:v>
                </c:pt>
                <c:pt idx="102">
                  <c:v>970</c:v>
                </c:pt>
                <c:pt idx="103">
                  <c:v>980</c:v>
                </c:pt>
                <c:pt idx="104">
                  <c:v>990</c:v>
                </c:pt>
                <c:pt idx="105">
                  <c:v>1000</c:v>
                </c:pt>
                <c:pt idx="106">
                  <c:v>1010</c:v>
                </c:pt>
                <c:pt idx="107">
                  <c:v>1020</c:v>
                </c:pt>
                <c:pt idx="108">
                  <c:v>1030</c:v>
                </c:pt>
                <c:pt idx="109">
                  <c:v>1040</c:v>
                </c:pt>
                <c:pt idx="110">
                  <c:v>1050</c:v>
                </c:pt>
                <c:pt idx="111">
                  <c:v>1060</c:v>
                </c:pt>
                <c:pt idx="112">
                  <c:v>1070</c:v>
                </c:pt>
                <c:pt idx="113">
                  <c:v>1080</c:v>
                </c:pt>
                <c:pt idx="114">
                  <c:v>1090</c:v>
                </c:pt>
                <c:pt idx="115">
                  <c:v>1100</c:v>
                </c:pt>
                <c:pt idx="116">
                  <c:v>1110</c:v>
                </c:pt>
                <c:pt idx="117">
                  <c:v>1120</c:v>
                </c:pt>
                <c:pt idx="118">
                  <c:v>1130</c:v>
                </c:pt>
                <c:pt idx="119">
                  <c:v>1140</c:v>
                </c:pt>
                <c:pt idx="120">
                  <c:v>1150</c:v>
                </c:pt>
                <c:pt idx="121">
                  <c:v>1160</c:v>
                </c:pt>
                <c:pt idx="122">
                  <c:v>1170</c:v>
                </c:pt>
                <c:pt idx="123">
                  <c:v>1180</c:v>
                </c:pt>
                <c:pt idx="124">
                  <c:v>1190</c:v>
                </c:pt>
                <c:pt idx="125">
                  <c:v>1200</c:v>
                </c:pt>
                <c:pt idx="126">
                  <c:v>1210</c:v>
                </c:pt>
                <c:pt idx="127">
                  <c:v>1220</c:v>
                </c:pt>
                <c:pt idx="128">
                  <c:v>1230</c:v>
                </c:pt>
                <c:pt idx="129">
                  <c:v>1240</c:v>
                </c:pt>
                <c:pt idx="130">
                  <c:v>1250</c:v>
                </c:pt>
                <c:pt idx="131">
                  <c:v>1260</c:v>
                </c:pt>
                <c:pt idx="132">
                  <c:v>1270</c:v>
                </c:pt>
                <c:pt idx="133">
                  <c:v>1280</c:v>
                </c:pt>
                <c:pt idx="134">
                  <c:v>1290</c:v>
                </c:pt>
                <c:pt idx="135">
                  <c:v>1300</c:v>
                </c:pt>
                <c:pt idx="136">
                  <c:v>1310</c:v>
                </c:pt>
                <c:pt idx="137">
                  <c:v>1320</c:v>
                </c:pt>
                <c:pt idx="138">
                  <c:v>1330</c:v>
                </c:pt>
                <c:pt idx="139">
                  <c:v>1340</c:v>
                </c:pt>
                <c:pt idx="140">
                  <c:v>1350</c:v>
                </c:pt>
                <c:pt idx="141">
                  <c:v>1360</c:v>
                </c:pt>
                <c:pt idx="142">
                  <c:v>1370</c:v>
                </c:pt>
                <c:pt idx="143">
                  <c:v>1380</c:v>
                </c:pt>
                <c:pt idx="144">
                  <c:v>1390</c:v>
                </c:pt>
                <c:pt idx="145">
                  <c:v>1400</c:v>
                </c:pt>
                <c:pt idx="146">
                  <c:v>1410</c:v>
                </c:pt>
                <c:pt idx="147">
                  <c:v>1420</c:v>
                </c:pt>
                <c:pt idx="148">
                  <c:v>1430</c:v>
                </c:pt>
                <c:pt idx="149">
                  <c:v>1440</c:v>
                </c:pt>
                <c:pt idx="150">
                  <c:v>1450</c:v>
                </c:pt>
                <c:pt idx="151">
                  <c:v>1460</c:v>
                </c:pt>
                <c:pt idx="152">
                  <c:v>1470</c:v>
                </c:pt>
                <c:pt idx="153">
                  <c:v>1480</c:v>
                </c:pt>
                <c:pt idx="154">
                  <c:v>1490</c:v>
                </c:pt>
                <c:pt idx="155">
                  <c:v>1500</c:v>
                </c:pt>
                <c:pt idx="156">
                  <c:v>1510</c:v>
                </c:pt>
                <c:pt idx="157">
                  <c:v>1520</c:v>
                </c:pt>
                <c:pt idx="158">
                  <c:v>1530</c:v>
                </c:pt>
                <c:pt idx="159">
                  <c:v>1540</c:v>
                </c:pt>
                <c:pt idx="160">
                  <c:v>1550</c:v>
                </c:pt>
                <c:pt idx="161">
                  <c:v>1560</c:v>
                </c:pt>
                <c:pt idx="162">
                  <c:v>1570</c:v>
                </c:pt>
                <c:pt idx="163">
                  <c:v>1580</c:v>
                </c:pt>
                <c:pt idx="164">
                  <c:v>1590</c:v>
                </c:pt>
                <c:pt idx="165">
                  <c:v>1600</c:v>
                </c:pt>
                <c:pt idx="166">
                  <c:v>1610</c:v>
                </c:pt>
                <c:pt idx="167">
                  <c:v>1620</c:v>
                </c:pt>
                <c:pt idx="168">
                  <c:v>1630</c:v>
                </c:pt>
                <c:pt idx="169">
                  <c:v>1640</c:v>
                </c:pt>
                <c:pt idx="170">
                  <c:v>1650</c:v>
                </c:pt>
                <c:pt idx="171">
                  <c:v>1660</c:v>
                </c:pt>
                <c:pt idx="172">
                  <c:v>1670</c:v>
                </c:pt>
                <c:pt idx="173">
                  <c:v>1680</c:v>
                </c:pt>
                <c:pt idx="174">
                  <c:v>1690</c:v>
                </c:pt>
                <c:pt idx="175">
                  <c:v>1700</c:v>
                </c:pt>
                <c:pt idx="176">
                  <c:v>1710</c:v>
                </c:pt>
                <c:pt idx="177">
                  <c:v>1720</c:v>
                </c:pt>
                <c:pt idx="178">
                  <c:v>1730</c:v>
                </c:pt>
                <c:pt idx="179">
                  <c:v>1740</c:v>
                </c:pt>
                <c:pt idx="180">
                  <c:v>1750</c:v>
                </c:pt>
                <c:pt idx="181">
                  <c:v>1760</c:v>
                </c:pt>
                <c:pt idx="182">
                  <c:v>1770</c:v>
                </c:pt>
                <c:pt idx="183">
                  <c:v>1780</c:v>
                </c:pt>
                <c:pt idx="184">
                  <c:v>1790</c:v>
                </c:pt>
                <c:pt idx="185">
                  <c:v>1800</c:v>
                </c:pt>
                <c:pt idx="186">
                  <c:v>1810</c:v>
                </c:pt>
                <c:pt idx="187">
                  <c:v>1820</c:v>
                </c:pt>
                <c:pt idx="188">
                  <c:v>1830</c:v>
                </c:pt>
                <c:pt idx="189">
                  <c:v>1840</c:v>
                </c:pt>
                <c:pt idx="190">
                  <c:v>1850</c:v>
                </c:pt>
                <c:pt idx="191">
                  <c:v>1860</c:v>
                </c:pt>
                <c:pt idx="192">
                  <c:v>1870</c:v>
                </c:pt>
                <c:pt idx="193">
                  <c:v>1880</c:v>
                </c:pt>
                <c:pt idx="194">
                  <c:v>1890</c:v>
                </c:pt>
                <c:pt idx="195">
                  <c:v>1900</c:v>
                </c:pt>
                <c:pt idx="196">
                  <c:v>1910</c:v>
                </c:pt>
                <c:pt idx="197">
                  <c:v>1920</c:v>
                </c:pt>
                <c:pt idx="198">
                  <c:v>1930</c:v>
                </c:pt>
                <c:pt idx="199">
                  <c:v>1940</c:v>
                </c:pt>
                <c:pt idx="200">
                  <c:v>1950</c:v>
                </c:pt>
                <c:pt idx="201">
                  <c:v>1960</c:v>
                </c:pt>
              </c:numCache>
            </c:numRef>
          </c:xVal>
          <c:yVal>
            <c:numRef>
              <c:f>Simulation!$S$1:$S$202</c:f>
              <c:numCache>
                <c:ptCount val="202"/>
                <c:pt idx="0">
                  <c:v>0</c:v>
                </c:pt>
                <c:pt idx="1">
                  <c:v>2</c:v>
                </c:pt>
                <c:pt idx="2">
                  <c:v>16</c:v>
                </c:pt>
                <c:pt idx="3">
                  <c:v>22</c:v>
                </c:pt>
                <c:pt idx="4">
                  <c:v>23</c:v>
                </c:pt>
                <c:pt idx="5">
                  <c:v>27</c:v>
                </c:pt>
                <c:pt idx="6">
                  <c:v>33</c:v>
                </c:pt>
                <c:pt idx="7">
                  <c:v>35</c:v>
                </c:pt>
                <c:pt idx="8">
                  <c:v>39</c:v>
                </c:pt>
                <c:pt idx="9">
                  <c:v>42</c:v>
                </c:pt>
                <c:pt idx="11">
                  <c:v>44</c:v>
                </c:pt>
                <c:pt idx="12">
                  <c:v>47</c:v>
                </c:pt>
                <c:pt idx="13">
                  <c:v>51</c:v>
                </c:pt>
                <c:pt idx="15">
                  <c:v>54</c:v>
                </c:pt>
                <c:pt idx="16">
                  <c:v>58</c:v>
                </c:pt>
                <c:pt idx="18">
                  <c:v>59</c:v>
                </c:pt>
                <c:pt idx="21">
                  <c:v>59</c:v>
                </c:pt>
                <c:pt idx="22">
                  <c:v>63</c:v>
                </c:pt>
                <c:pt idx="23">
                  <c:v>65</c:v>
                </c:pt>
                <c:pt idx="24">
                  <c:v>68</c:v>
                </c:pt>
                <c:pt idx="25">
                  <c:v>69</c:v>
                </c:pt>
                <c:pt idx="26">
                  <c:v>73</c:v>
                </c:pt>
                <c:pt idx="27">
                  <c:v>76</c:v>
                </c:pt>
                <c:pt idx="28">
                  <c:v>79</c:v>
                </c:pt>
                <c:pt idx="29">
                  <c:v>81</c:v>
                </c:pt>
                <c:pt idx="30">
                  <c:v>80</c:v>
                </c:pt>
                <c:pt idx="31">
                  <c:v>85</c:v>
                </c:pt>
                <c:pt idx="32">
                  <c:v>85</c:v>
                </c:pt>
                <c:pt idx="33">
                  <c:v>86</c:v>
                </c:pt>
                <c:pt idx="34">
                  <c:v>87</c:v>
                </c:pt>
                <c:pt idx="35">
                  <c:v>89</c:v>
                </c:pt>
                <c:pt idx="36">
                  <c:v>91</c:v>
                </c:pt>
                <c:pt idx="37">
                  <c:v>91</c:v>
                </c:pt>
                <c:pt idx="38">
                  <c:v>91</c:v>
                </c:pt>
                <c:pt idx="39">
                  <c:v>91</c:v>
                </c:pt>
                <c:pt idx="40">
                  <c:v>91</c:v>
                </c:pt>
                <c:pt idx="41">
                  <c:v>91</c:v>
                </c:pt>
                <c:pt idx="42">
                  <c:v>92</c:v>
                </c:pt>
                <c:pt idx="43">
                  <c:v>94</c:v>
                </c:pt>
                <c:pt idx="44">
                  <c:v>95</c:v>
                </c:pt>
                <c:pt idx="45">
                  <c:v>96</c:v>
                </c:pt>
                <c:pt idx="46">
                  <c:v>97</c:v>
                </c:pt>
                <c:pt idx="47">
                  <c:v>97</c:v>
                </c:pt>
                <c:pt idx="48">
                  <c:v>98</c:v>
                </c:pt>
                <c:pt idx="49">
                  <c:v>98</c:v>
                </c:pt>
                <c:pt idx="50">
                  <c:v>98</c:v>
                </c:pt>
                <c:pt idx="51">
                  <c:v>99</c:v>
                </c:pt>
                <c:pt idx="52">
                  <c:v>99</c:v>
                </c:pt>
                <c:pt idx="53">
                  <c:v>101</c:v>
                </c:pt>
                <c:pt idx="54">
                  <c:v>104</c:v>
                </c:pt>
                <c:pt idx="55">
                  <c:v>104</c:v>
                </c:pt>
                <c:pt idx="56">
                  <c:v>105</c:v>
                </c:pt>
                <c:pt idx="57">
                  <c:v>106</c:v>
                </c:pt>
                <c:pt idx="58">
                  <c:v>108</c:v>
                </c:pt>
                <c:pt idx="59">
                  <c:v>110</c:v>
                </c:pt>
                <c:pt idx="60">
                  <c:v>109</c:v>
                </c:pt>
                <c:pt idx="61">
                  <c:v>111</c:v>
                </c:pt>
                <c:pt idx="62">
                  <c:v>113</c:v>
                </c:pt>
                <c:pt idx="63">
                  <c:v>115</c:v>
                </c:pt>
                <c:pt idx="64">
                  <c:v>115</c:v>
                </c:pt>
                <c:pt idx="65">
                  <c:v>114</c:v>
                </c:pt>
                <c:pt idx="66">
                  <c:v>115</c:v>
                </c:pt>
                <c:pt idx="67">
                  <c:v>115</c:v>
                </c:pt>
                <c:pt idx="68">
                  <c:v>116</c:v>
                </c:pt>
                <c:pt idx="69">
                  <c:v>117</c:v>
                </c:pt>
                <c:pt idx="70">
                  <c:v>117</c:v>
                </c:pt>
                <c:pt idx="71">
                  <c:v>118</c:v>
                </c:pt>
                <c:pt idx="72">
                  <c:v>118</c:v>
                </c:pt>
                <c:pt idx="73">
                  <c:v>117</c:v>
                </c:pt>
                <c:pt idx="74">
                  <c:v>116</c:v>
                </c:pt>
                <c:pt idx="75">
                  <c:v>115</c:v>
                </c:pt>
                <c:pt idx="76">
                  <c:v>115</c:v>
                </c:pt>
                <c:pt idx="77">
                  <c:v>114</c:v>
                </c:pt>
                <c:pt idx="78">
                  <c:v>114</c:v>
                </c:pt>
                <c:pt idx="79">
                  <c:v>113</c:v>
                </c:pt>
                <c:pt idx="80">
                  <c:v>112</c:v>
                </c:pt>
                <c:pt idx="81">
                  <c:v>110</c:v>
                </c:pt>
                <c:pt idx="82">
                  <c:v>109</c:v>
                </c:pt>
                <c:pt idx="83">
                  <c:v>109</c:v>
                </c:pt>
                <c:pt idx="84">
                  <c:v>110</c:v>
                </c:pt>
                <c:pt idx="85">
                  <c:v>110</c:v>
                </c:pt>
                <c:pt idx="86">
                  <c:v>111</c:v>
                </c:pt>
                <c:pt idx="87">
                  <c:v>111</c:v>
                </c:pt>
                <c:pt idx="88">
                  <c:v>111</c:v>
                </c:pt>
                <c:pt idx="89">
                  <c:v>110</c:v>
                </c:pt>
                <c:pt idx="90">
                  <c:v>111</c:v>
                </c:pt>
                <c:pt idx="91">
                  <c:v>111</c:v>
                </c:pt>
                <c:pt idx="92">
                  <c:v>112</c:v>
                </c:pt>
                <c:pt idx="93">
                  <c:v>115</c:v>
                </c:pt>
                <c:pt idx="94">
                  <c:v>119</c:v>
                </c:pt>
                <c:pt idx="95">
                  <c:v>119</c:v>
                </c:pt>
                <c:pt idx="96">
                  <c:v>118</c:v>
                </c:pt>
                <c:pt idx="97">
                  <c:v>116</c:v>
                </c:pt>
                <c:pt idx="98">
                  <c:v>116</c:v>
                </c:pt>
                <c:pt idx="99">
                  <c:v>118</c:v>
                </c:pt>
                <c:pt idx="100">
                  <c:v>118</c:v>
                </c:pt>
                <c:pt idx="101">
                  <c:v>116</c:v>
                </c:pt>
                <c:pt idx="102">
                  <c:v>117</c:v>
                </c:pt>
                <c:pt idx="103">
                  <c:v>117</c:v>
                </c:pt>
                <c:pt idx="104">
                  <c:v>118</c:v>
                </c:pt>
                <c:pt idx="105">
                  <c:v>116</c:v>
                </c:pt>
                <c:pt idx="106">
                  <c:v>115</c:v>
                </c:pt>
                <c:pt idx="107">
                  <c:v>114</c:v>
                </c:pt>
                <c:pt idx="108">
                  <c:v>113</c:v>
                </c:pt>
                <c:pt idx="109">
                  <c:v>115</c:v>
                </c:pt>
                <c:pt idx="110">
                  <c:v>113</c:v>
                </c:pt>
                <c:pt idx="111">
                  <c:v>115</c:v>
                </c:pt>
                <c:pt idx="112">
                  <c:v>115</c:v>
                </c:pt>
                <c:pt idx="113">
                  <c:v>116</c:v>
                </c:pt>
                <c:pt idx="114">
                  <c:v>116</c:v>
                </c:pt>
                <c:pt idx="115">
                  <c:v>119</c:v>
                </c:pt>
                <c:pt idx="116">
                  <c:v>120</c:v>
                </c:pt>
                <c:pt idx="117">
                  <c:v>119</c:v>
                </c:pt>
                <c:pt idx="118">
                  <c:v>119</c:v>
                </c:pt>
                <c:pt idx="119">
                  <c:v>119</c:v>
                </c:pt>
                <c:pt idx="120">
                  <c:v>123</c:v>
                </c:pt>
                <c:pt idx="121">
                  <c:v>120</c:v>
                </c:pt>
                <c:pt idx="122">
                  <c:v>121</c:v>
                </c:pt>
                <c:pt idx="123">
                  <c:v>121</c:v>
                </c:pt>
                <c:pt idx="124">
                  <c:v>117</c:v>
                </c:pt>
                <c:pt idx="125">
                  <c:v>116</c:v>
                </c:pt>
                <c:pt idx="126">
                  <c:v>118</c:v>
                </c:pt>
                <c:pt idx="127">
                  <c:v>116</c:v>
                </c:pt>
                <c:pt idx="128">
                  <c:v>117</c:v>
                </c:pt>
                <c:pt idx="129">
                  <c:v>116</c:v>
                </c:pt>
                <c:pt idx="130">
                  <c:v>116</c:v>
                </c:pt>
                <c:pt idx="131">
                  <c:v>117</c:v>
                </c:pt>
                <c:pt idx="132">
                  <c:v>117</c:v>
                </c:pt>
                <c:pt idx="133">
                  <c:v>116</c:v>
                </c:pt>
                <c:pt idx="134">
                  <c:v>117</c:v>
                </c:pt>
                <c:pt idx="135">
                  <c:v>115</c:v>
                </c:pt>
                <c:pt idx="136">
                  <c:v>113</c:v>
                </c:pt>
                <c:pt idx="137">
                  <c:v>114</c:v>
                </c:pt>
                <c:pt idx="138">
                  <c:v>114</c:v>
                </c:pt>
                <c:pt idx="139">
                  <c:v>115</c:v>
                </c:pt>
                <c:pt idx="140">
                  <c:v>114</c:v>
                </c:pt>
                <c:pt idx="141">
                  <c:v>115</c:v>
                </c:pt>
                <c:pt idx="142">
                  <c:v>116</c:v>
                </c:pt>
                <c:pt idx="143">
                  <c:v>117</c:v>
                </c:pt>
                <c:pt idx="144">
                  <c:v>119</c:v>
                </c:pt>
                <c:pt idx="145">
                  <c:v>117</c:v>
                </c:pt>
                <c:pt idx="146">
                  <c:v>117</c:v>
                </c:pt>
                <c:pt idx="147">
                  <c:v>118</c:v>
                </c:pt>
                <c:pt idx="148">
                  <c:v>118</c:v>
                </c:pt>
                <c:pt idx="149">
                  <c:v>118</c:v>
                </c:pt>
                <c:pt idx="150">
                  <c:v>118</c:v>
                </c:pt>
                <c:pt idx="151">
                  <c:v>118</c:v>
                </c:pt>
                <c:pt idx="152">
                  <c:v>118</c:v>
                </c:pt>
                <c:pt idx="153">
                  <c:v>116</c:v>
                </c:pt>
                <c:pt idx="154">
                  <c:v>118</c:v>
                </c:pt>
                <c:pt idx="155">
                  <c:v>117</c:v>
                </c:pt>
                <c:pt idx="156">
                  <c:v>117</c:v>
                </c:pt>
                <c:pt idx="157">
                  <c:v>118</c:v>
                </c:pt>
                <c:pt idx="158">
                  <c:v>118</c:v>
                </c:pt>
                <c:pt idx="159">
                  <c:v>117</c:v>
                </c:pt>
                <c:pt idx="160">
                  <c:v>117</c:v>
                </c:pt>
                <c:pt idx="161">
                  <c:v>115</c:v>
                </c:pt>
                <c:pt idx="162">
                  <c:v>116</c:v>
                </c:pt>
                <c:pt idx="163">
                  <c:v>116</c:v>
                </c:pt>
                <c:pt idx="164">
                  <c:v>115</c:v>
                </c:pt>
                <c:pt idx="165">
                  <c:v>116</c:v>
                </c:pt>
                <c:pt idx="166">
                  <c:v>114</c:v>
                </c:pt>
                <c:pt idx="167">
                  <c:v>113</c:v>
                </c:pt>
                <c:pt idx="168">
                  <c:v>112</c:v>
                </c:pt>
                <c:pt idx="169">
                  <c:v>112</c:v>
                </c:pt>
                <c:pt idx="170">
                  <c:v>111</c:v>
                </c:pt>
                <c:pt idx="171">
                  <c:v>112</c:v>
                </c:pt>
                <c:pt idx="172">
                  <c:v>111</c:v>
                </c:pt>
                <c:pt idx="173">
                  <c:v>111</c:v>
                </c:pt>
                <c:pt idx="174">
                  <c:v>112</c:v>
                </c:pt>
                <c:pt idx="175">
                  <c:v>113</c:v>
                </c:pt>
                <c:pt idx="176">
                  <c:v>112</c:v>
                </c:pt>
                <c:pt idx="177">
                  <c:v>113</c:v>
                </c:pt>
                <c:pt idx="178">
                  <c:v>112</c:v>
                </c:pt>
                <c:pt idx="179">
                  <c:v>111</c:v>
                </c:pt>
                <c:pt idx="180">
                  <c:v>110</c:v>
                </c:pt>
                <c:pt idx="181">
                  <c:v>110</c:v>
                </c:pt>
                <c:pt idx="182">
                  <c:v>106</c:v>
                </c:pt>
                <c:pt idx="183">
                  <c:v>106</c:v>
                </c:pt>
                <c:pt idx="184">
                  <c:v>107</c:v>
                </c:pt>
                <c:pt idx="185">
                  <c:v>108</c:v>
                </c:pt>
                <c:pt idx="186">
                  <c:v>110</c:v>
                </c:pt>
                <c:pt idx="187">
                  <c:v>112</c:v>
                </c:pt>
                <c:pt idx="188">
                  <c:v>111</c:v>
                </c:pt>
                <c:pt idx="189">
                  <c:v>112</c:v>
                </c:pt>
                <c:pt idx="190">
                  <c:v>110</c:v>
                </c:pt>
                <c:pt idx="191">
                  <c:v>110</c:v>
                </c:pt>
                <c:pt idx="192">
                  <c:v>110</c:v>
                </c:pt>
                <c:pt idx="193">
                  <c:v>112</c:v>
                </c:pt>
                <c:pt idx="194">
                  <c:v>112</c:v>
                </c:pt>
                <c:pt idx="195">
                  <c:v>113</c:v>
                </c:pt>
                <c:pt idx="196">
                  <c:v>113</c:v>
                </c:pt>
                <c:pt idx="197">
                  <c:v>114</c:v>
                </c:pt>
                <c:pt idx="198">
                  <c:v>116</c:v>
                </c:pt>
                <c:pt idx="199">
                  <c:v>115</c:v>
                </c:pt>
                <c:pt idx="200">
                  <c:v>114</c:v>
                </c:pt>
                <c:pt idx="201">
                  <c:v>114</c:v>
                </c:pt>
              </c:numCache>
            </c:numRef>
          </c:yVal>
          <c:smooth val="0"/>
        </c:ser>
        <c:axId val="24840536"/>
        <c:axId val="41479993"/>
      </c:scatterChart>
      <c:valAx>
        <c:axId val="24840536"/>
        <c:scaling>
          <c:orientation val="minMax"/>
        </c:scaling>
        <c:axPos val="b"/>
        <c:majorGridlines/>
        <c:delete val="0"/>
        <c:numFmt formatCode="General" sourceLinked="1"/>
        <c:majorTickMark val="out"/>
        <c:minorTickMark val="none"/>
        <c:tickLblPos val="nextTo"/>
        <c:crossAx val="41479993"/>
        <c:crosses val="autoZero"/>
        <c:crossBetween val="midCat"/>
        <c:dispUnits/>
      </c:valAx>
      <c:valAx>
        <c:axId val="41479993"/>
        <c:scaling>
          <c:orientation val="minMax"/>
        </c:scaling>
        <c:axPos val="l"/>
        <c:majorGridlines/>
        <c:delete val="0"/>
        <c:numFmt formatCode="General" sourceLinked="1"/>
        <c:majorTickMark val="out"/>
        <c:minorTickMark val="none"/>
        <c:tickLblPos val="nextTo"/>
        <c:crossAx val="24840536"/>
        <c:crosses val="autoZero"/>
        <c:crossBetween val="midCat"/>
        <c:dispUnits/>
      </c:valAx>
      <c:spPr>
        <a:solidFill>
          <a:srgbClr val="FFFFCC"/>
        </a:solidFill>
        <a:ln w="12700">
          <a:solidFill>
            <a:srgbClr val="808080"/>
          </a:solidFill>
        </a:ln>
      </c:spPr>
    </c:plotArea>
    <c:plotVisOnly val="1"/>
    <c:dispBlanksAs val="gap"/>
    <c:showDLblsOverMax val="0"/>
  </c:chart>
  <c:spPr>
    <a:solidFill>
      <a:srgbClr val="CCFFFF"/>
    </a:solidFill>
  </c:spPr>
  <c:txPr>
    <a:bodyPr vert="horz" rot="0"/>
    <a:lstStyle/>
    <a:p>
      <a:pPr>
        <a:defRPr lang="en-US" cap="none" sz="975" b="1"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chart" Target="/xl/charts/chart1.xml" /><Relationship Id="rId5"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104775</xdr:colOff>
      <xdr:row>16</xdr:row>
      <xdr:rowOff>47625</xdr:rowOff>
    </xdr:from>
    <xdr:to>
      <xdr:col>6</xdr:col>
      <xdr:colOff>66675</xdr:colOff>
      <xdr:row>18</xdr:row>
      <xdr:rowOff>104775</xdr:rowOff>
    </xdr:to>
    <xdr:pic>
      <xdr:nvPicPr>
        <xdr:cNvPr id="1" name="CommandButton1"/>
        <xdr:cNvPicPr preferRelativeResize="1">
          <a:picLocks noChangeAspect="1"/>
        </xdr:cNvPicPr>
      </xdr:nvPicPr>
      <xdr:blipFill>
        <a:blip r:embed="rId1"/>
        <a:stretch>
          <a:fillRect/>
        </a:stretch>
      </xdr:blipFill>
      <xdr:spPr>
        <a:xfrm>
          <a:off x="3152775" y="2638425"/>
          <a:ext cx="1485900" cy="381000"/>
        </a:xfrm>
        <a:prstGeom prst="rect">
          <a:avLst/>
        </a:prstGeom>
        <a:noFill/>
        <a:ln w="9525" cmpd="sng">
          <a:noFill/>
        </a:ln>
      </xdr:spPr>
    </xdr:pic>
    <xdr:clientData/>
  </xdr:twoCellAnchor>
  <xdr:twoCellAnchor>
    <xdr:from>
      <xdr:col>0</xdr:col>
      <xdr:colOff>342900</xdr:colOff>
      <xdr:row>0</xdr:row>
      <xdr:rowOff>142875</xdr:rowOff>
    </xdr:from>
    <xdr:to>
      <xdr:col>9</xdr:col>
      <xdr:colOff>685800</xdr:colOff>
      <xdr:row>15</xdr:row>
      <xdr:rowOff>28575</xdr:rowOff>
    </xdr:to>
    <xdr:sp>
      <xdr:nvSpPr>
        <xdr:cNvPr id="2" name="TextBox 2"/>
        <xdr:cNvSpPr txBox="1">
          <a:spLocks noChangeArrowheads="1"/>
        </xdr:cNvSpPr>
      </xdr:nvSpPr>
      <xdr:spPr>
        <a:xfrm>
          <a:off x="342900" y="142875"/>
          <a:ext cx="7200900" cy="2314575"/>
        </a:xfrm>
        <a:prstGeom prst="rect">
          <a:avLst/>
        </a:prstGeom>
        <a:solidFill>
          <a:srgbClr val="FFFF99"/>
        </a:solidFill>
        <a:ln w="19050" cmpd="sng">
          <a:solidFill>
            <a:srgbClr val="0000FF"/>
          </a:solidFill>
          <a:headEnd type="none"/>
          <a:tailEnd type="none"/>
        </a:ln>
      </xdr:spPr>
      <xdr:txBody>
        <a:bodyPr vertOverflow="clip" wrap="square" anchor="ctr"/>
        <a:p>
          <a:pPr algn="ctr">
            <a:defRPr/>
          </a:pPr>
          <a:r>
            <a:rPr lang="en-US" cap="none" sz="1000" b="0" i="0" u="none" baseline="0">
              <a:latin typeface="Arial"/>
              <a:ea typeface="Arial"/>
              <a:cs typeface="Arial"/>
            </a:rPr>
            <a:t>La feuille de calcul "Simulation" permet de simuler l'évolution des populations des espèces A, B, C et D susceptibles de réagir selon A + B = C + D.
Les probabilités des chocs(A,A) ; (B,B) ; (C,C) ; (D,D) ; (S,S) ; (A,B) ; (A,C) ; (A,D) ; (A,S) ; (B,C) ; (B,D) ; (B,S) ; (C,D) ; (C,S) et (D,S) sont calculées à chaque tirage, S désignant un solvant éventuellement présent.
L'efficacité des chocs est prise en compte.
</a:t>
          </a:r>
          <a:r>
            <a:rPr lang="en-US" cap="none" sz="1000" b="1" i="0" u="none" baseline="0">
              <a:solidFill>
                <a:srgbClr val="FF0000"/>
              </a:solidFill>
              <a:latin typeface="Arial"/>
              <a:ea typeface="Arial"/>
              <a:cs typeface="Arial"/>
            </a:rPr>
            <a:t>Dans la feuille de calcul "Simulation", les valeurs initiales de n(A), n(B), n(C), n(D) et n(S) sont modifiables. Les valeurs des efficacités des chocs A-B (sens direct de la réaction) et C-D (sens inverse de la réaction) sont également modifiables. </a:t>
          </a:r>
          <a:r>
            <a:rPr lang="en-US" cap="none" sz="1000" b="1" i="0" u="sng" baseline="0">
              <a:solidFill>
                <a:srgbClr val="FF0000"/>
              </a:solidFill>
              <a:latin typeface="Arial"/>
              <a:ea typeface="Arial"/>
              <a:cs typeface="Arial"/>
            </a:rPr>
            <a:t>Les cellules mdifiables ont un fond blanc.</a:t>
          </a:r>
          <a:r>
            <a:rPr lang="en-US" cap="none" sz="1000" b="1" i="0" u="none" baseline="0">
              <a:solidFill>
                <a:srgbClr val="FF0000"/>
              </a:solidFill>
              <a:latin typeface="Arial"/>
              <a:ea typeface="Arial"/>
              <a:cs typeface="Arial"/>
            </a:rPr>
            <a:t>
Une fois les valeurs de ces paramètres choisies, on Initialise la feuille de calcul (bouton "Initialiser") . On peut alors simuler les collisions. A tout moment, on peut interrompre en appuyant sur Echap puis Fin,
</a:t>
          </a:r>
          <a:r>
            <a:rPr lang="en-US" cap="none" sz="1000" b="1" i="0" u="none" baseline="0">
              <a:solidFill>
                <a:srgbClr val="0000FF"/>
              </a:solidFill>
              <a:latin typeface="Arial"/>
              <a:ea typeface="Arial"/>
              <a:cs typeface="Arial"/>
            </a:rPr>
            <a:t>Vérifier que l'option Mode de calcul </a:t>
          </a:r>
          <a:r>
            <a:rPr lang="en-US" cap="none" sz="1000" b="1" i="0" u="sng" baseline="0">
              <a:solidFill>
                <a:srgbClr val="0000FF"/>
              </a:solidFill>
              <a:latin typeface="Arial"/>
              <a:ea typeface="Arial"/>
              <a:cs typeface="Arial"/>
            </a:rPr>
            <a:t>Sur Ordre</a:t>
          </a:r>
          <a:r>
            <a:rPr lang="en-US" cap="none" sz="1000" b="1" i="0" u="none" baseline="0">
              <a:solidFill>
                <a:srgbClr val="0000FF"/>
              </a:solidFill>
              <a:latin typeface="Arial"/>
              <a:ea typeface="Arial"/>
              <a:cs typeface="Arial"/>
            </a:rPr>
            <a:t>  du sous-menu Outils/Options/Calcul est bien sélectionnée !
</a:t>
          </a:r>
          <a:r>
            <a:rPr lang="en-US" cap="none" sz="1000" b="0" i="0" u="none" baseline="0">
              <a:latin typeface="Arial"/>
              <a:ea typeface="Arial"/>
              <a:cs typeface="Arial"/>
            </a:rPr>
            <a:t>
Le texte ci-dessous explicite le fonctionnement de la feuille de calcul "Simulation".
</a:t>
          </a:r>
        </a:p>
      </xdr:txBody>
    </xdr:sp>
    <xdr:clientData/>
  </xdr:twoCellAnchor>
  <xdr:twoCellAnchor>
    <xdr:from>
      <xdr:col>0</xdr:col>
      <xdr:colOff>361950</xdr:colOff>
      <xdr:row>20</xdr:row>
      <xdr:rowOff>0</xdr:rowOff>
    </xdr:from>
    <xdr:to>
      <xdr:col>9</xdr:col>
      <xdr:colOff>647700</xdr:colOff>
      <xdr:row>102</xdr:row>
      <xdr:rowOff>123825</xdr:rowOff>
    </xdr:to>
    <xdr:sp>
      <xdr:nvSpPr>
        <xdr:cNvPr id="3" name="TextBox 3"/>
        <xdr:cNvSpPr txBox="1">
          <a:spLocks noChangeArrowheads="1"/>
        </xdr:cNvSpPr>
      </xdr:nvSpPr>
      <xdr:spPr>
        <a:xfrm>
          <a:off x="361950" y="3238500"/>
          <a:ext cx="7143750" cy="134016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Principe de la simulation de chocs efficaces par ordinateur à l’aide du tableur EXCEL 
</a:t>
          </a:r>
          <a:r>
            <a:rPr lang="en-US" cap="none" sz="1000" b="0" i="0" u="none" baseline="0">
              <a:latin typeface="Arial"/>
              <a:ea typeface="Arial"/>
              <a:cs typeface="Arial"/>
            </a:rPr>
            <a:t>Ce document s’appuie sur le travail effectué par Guillaume BARBIER-CUEIL dont le fichier simulation_tirages.xls est disponible sur le site académique de Versailles. Il en explicite le fonctionnement.
On considère un réacteur fermé contenant les espèces A, B, C et D ainsi que le solvant S.
A et B sont susceptibles de réagir pour donner C et D et inversement selon : A + B = C + D
La théorie des collisions prévoit que A et B (C et D) réagiront :</a:t>
          </a:r>
          <a:r>
            <a:rPr lang="en-US" cap="none" sz="1000" b="1" i="0" u="none" baseline="0">
              <a:latin typeface="Arial"/>
              <a:ea typeface="Arial"/>
              <a:cs typeface="Arial"/>
            </a:rPr>
            <a:t>
</a:t>
          </a:r>
          <a:r>
            <a:rPr lang="en-US" cap="none" sz="1000" b="0" i="0" u="none" baseline="0">
              <a:latin typeface="Arial"/>
              <a:ea typeface="Arial"/>
              <a:cs typeface="Arial"/>
            </a:rPr>
            <a:t>1. S’il y a collision entre A et B (C et D)
2. Si cette collision est efficace, c’est à dire si les 2 entités A et B (C et D) peuvent fournir une énergie au moins égale à l’énergie d’activation de la réaction.
Les collisions à envisager sont : (A,A) ; (B,B) ; (C,C) ; (D,D) ; (S,S) ; (A,B) ; (A,C) ; (A,D) ; (A,S) ; (B,C) ; (B,D) ; (B,S) ; (C,D) ; (C,S) et (D,S).
On se propose d’utiliser le tableur EXCEL pour simuler l’évolution des populations des espèces A, B, C et D en fonction du temps en étudiant l’évolution du nombre de boules A, B, C, D et S en fonction du nombre de tirages de 2 boules parmi l’ensemble des boules.
La probabilité Pii de tirages de 2 boules identiques (i et i) est donnée par la relation :
 Pii=COMBIN(ni;2)/COMBIN(nT;2)=ni*(ni-1)/[nT*(nT-1)]
La probabilité Pij de tirages de 2 boules i et j (i différent de j) est donnée par la relation :
 Pij=[COMBIN(ni+nj;2)-COMBIN(ni;2)-COMBIN(nj;2)] / COMBIN(nT;2)=2ninj / [nT*(nT-1)]
avec nT = nA + nB + nC + nD +nS.
COMBIN(X ; Y) renvoie le nombre de combinaisons de Y éléments parmi les X éléments du système. Cette fonction ne fait pas la distinction entre le tirage (P,Q) et le tirage (Q,P).
La somme des probabilités des collisions entre deux entités appartenant au système est égale à 1 : 
P(A,A) +P(B,B) +P(C,C)+P(D,D)+P(S,S)+P(A,B)+P(A,C)+P(A,D)+P(A,S)+P(B,C)+P(B,D)+P(B,S)+P(C,D) +P(C,S) +P(D,S) = 1.
Si on calcule les sommes des probabilités : 
P(A,A) ; </a:t>
          </a:r>
          <a:r>
            <a:rPr lang="en-US" cap="none" sz="1000" b="1" i="0" u="none" baseline="0">
              <a:latin typeface="Arial"/>
              <a:ea typeface="Arial"/>
              <a:cs typeface="Arial"/>
            </a:rPr>
            <a:t>
</a:t>
          </a:r>
          <a:r>
            <a:rPr lang="en-US" cap="none" sz="1000" b="0" i="0" u="none" baseline="0">
              <a:latin typeface="Arial"/>
              <a:ea typeface="Arial"/>
              <a:cs typeface="Arial"/>
            </a:rPr>
            <a:t>P(A,A) +P(B,B) ;
P(A,A) +P(B,B) +P(C,C) ;
P(A,A) +P(B,B) +P(C,C)+P(D,D) ;
P(A,A) +P(B,B) +P(C,C)+P(D,D)+P(S,S) ;
P(A,A) +P(B,B) +P(C,C)+P(D,D)+P(S,S)+P(A,B) ;
P(A,A) +P(B,B) +P(C,C)+P(D,D)+P(S,S)+P(A,B)+P(A,C) ;
P(A,A) +P(B,B) +P(C,C)+P(D,D)+P(S,S)+P(A,B)+P(A,C)+P(A,D) ;
P(A,A) +P(B,B) +P(C,C)+P(D,D)+P(S,S)+P(A,B)+P(A,C)+P(A,D)+P(A,S) ;
P(A,A) +P(B,B) +P(C,C)+P(D,D)+P(S,S)+P(A,B)+P(A,C)+P(A,D)+P(A,S)+P(B,C) ;
P(A,A) +P(B,B) +P(C,C)+P(D,D)+P(S,S)+P(A,B)+P(A,C)+P(A,D)+P(A,S)+P(B,C) +P(B,D) ;
P(A,A) +P(B,B) +P(C,C)+P(D,D)+P(S,S)+P(A,B)+P(A,C)+P(A,D)+P(A,S)+P(B,C) +P(B,D)+P(B,S) ;
P(A,A) +P(B,B) +P(C,C)+P(D,D)+P(S,S)+P(A,B)+P(A,C)+P(A,D)+P(A,S)+P(B,C) +P(B,D)+P(B,S)+P(C,D) ;
P(A,A) +P(B,B) +P(C,C)+P(D,D)+P(S,S)+P(A,B)+P(A,C)+P(A,D)+P(A,S)+P(B,C)+P(B,D)+P(B,S)+P(C,D)+P(C,S) ;
P(A,A) +P(B,B) +P(C,C)+P(D,D)+P(S,S)+P(A,B)+P(A,C)+P(A,D)+P(A,S)+P(B,C)+P(B,D)+P(B,S)+P(C,D)+P(C,S) +P(D,S) ;
on obtient une suite de nombres compris entre 0 et 1.
La fonction ALEA() d’EXCEL  renvoie un nombre aléatoire compris entre 0 et 1. Il suffit alors de comparer la valeur de ALEA() aux valeurs des sommes calculées précédemment pour trouver le résultat du tirage aléatoire de 2 boules de l’urne.
Exemple :
Si ALEA() &lt; P(A,A) le résultat du tirage est (A,A) ;
Si P(A,A) &lt;=  ALEA() &lt; P(A,A) +P(B,B) le résultat du tirage est (B,B) ;
Si P(A,A) +P(B,B)  &lt;=  ALEA() &lt; P(A,A) +P(B,B) +P(C,C) le résultat du tirage est (C,C) ;
………..
Si 
P(A,A) +P(B,B) +P(C,C)+P(D,D)+P(S,S)+P(A,B) &lt;=  ALEA() &lt; P(A,A) +P(B,B) +P(C,C)+P(D,D)+P(S,S)+P(A,B) + P(A,C) 
le résultat du tirage est (A,C) ;
……
Pour les tirages (A,B) ou (C,D), il faut un critère pour décider si le choc est efficace. On utilise une nouvelle valeur de ALEA() à laquelle on compare le taux d’efficacité des chocs choisi par l’utilisateur. Si on considère par exemple que 70% des chocs sont efficaces, on considérera le choc comme efficace si ALEA()  &lt;=  0,70.
Des taux d’efficacité différents peuvent être choisis pour les chocs (A,B) et les chocs (C,D).
En fonction des résultats des tirages et de leur efficacité, trois cas sont à distinguer :
1) Si le choc (A,B) est efficace, on augmente les populations de C et D d’une unité et on diminue celles de A et B d’une unité.
2) Si le choc (C,D) est efficace, on augmente les populations de A et B d’une unité et on diminue celles de C et D d’une unité.
3) Sans tous les autres cas, les populations demeurent inchangées.
Remarque : Des précautions doivent être prises pour une bonne exécution de la feuille de calcul :
- Il faut distinguer l’initialisation (l’utilisateur définit les variables de la simulation) de l’exécution des tirages.
- Pour utiliser la fonction COMBIN(n ; p), on doit avoir n &gt;= p. On pourra utiliser la condition SI( n &lt; p ; 0 ; COMBIN(n ;p) ) pour gérer la condition n  &gt;=  p.</a:t>
          </a:r>
          <a:r>
            <a:rPr lang="en-US" cap="none" sz="1000" b="1"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16</xdr:row>
      <xdr:rowOff>0</xdr:rowOff>
    </xdr:from>
    <xdr:to>
      <xdr:col>0</xdr:col>
      <xdr:colOff>1562100</xdr:colOff>
      <xdr:row>17</xdr:row>
      <xdr:rowOff>133350</xdr:rowOff>
    </xdr:to>
    <xdr:pic>
      <xdr:nvPicPr>
        <xdr:cNvPr id="1" name="CommandButton1"/>
        <xdr:cNvPicPr preferRelativeResize="1">
          <a:picLocks noChangeAspect="0"/>
        </xdr:cNvPicPr>
      </xdr:nvPicPr>
      <xdr:blipFill>
        <a:blip r:embed="rId1"/>
        <a:stretch>
          <a:fillRect/>
        </a:stretch>
      </xdr:blipFill>
      <xdr:spPr>
        <a:xfrm>
          <a:off x="123825" y="4095750"/>
          <a:ext cx="1438275" cy="361950"/>
        </a:xfrm>
        <a:prstGeom prst="rect">
          <a:avLst/>
        </a:prstGeom>
        <a:noFill/>
        <a:ln w="9525" cmpd="sng">
          <a:noFill/>
        </a:ln>
      </xdr:spPr>
    </xdr:pic>
    <xdr:clientData fLocksWithSheet="0"/>
  </xdr:twoCellAnchor>
  <xdr:twoCellAnchor editAs="oneCell">
    <xdr:from>
      <xdr:col>0</xdr:col>
      <xdr:colOff>133350</xdr:colOff>
      <xdr:row>9</xdr:row>
      <xdr:rowOff>47625</xdr:rowOff>
    </xdr:from>
    <xdr:to>
      <xdr:col>0</xdr:col>
      <xdr:colOff>1571625</xdr:colOff>
      <xdr:row>10</xdr:row>
      <xdr:rowOff>180975</xdr:rowOff>
    </xdr:to>
    <xdr:pic>
      <xdr:nvPicPr>
        <xdr:cNvPr id="2" name="CommandButton2"/>
        <xdr:cNvPicPr preferRelativeResize="1">
          <a:picLocks noChangeAspect="0"/>
        </xdr:cNvPicPr>
      </xdr:nvPicPr>
      <xdr:blipFill>
        <a:blip r:embed="rId2"/>
        <a:stretch>
          <a:fillRect/>
        </a:stretch>
      </xdr:blipFill>
      <xdr:spPr>
        <a:xfrm>
          <a:off x="133350" y="2543175"/>
          <a:ext cx="1438275" cy="361950"/>
        </a:xfrm>
        <a:prstGeom prst="rect">
          <a:avLst/>
        </a:prstGeom>
        <a:noFill/>
        <a:ln w="9525" cmpd="sng">
          <a:noFill/>
        </a:ln>
      </xdr:spPr>
    </xdr:pic>
    <xdr:clientData fLocksWithSheet="0"/>
  </xdr:twoCellAnchor>
  <xdr:twoCellAnchor editAs="oneCell">
    <xdr:from>
      <xdr:col>0</xdr:col>
      <xdr:colOff>123825</xdr:colOff>
      <xdr:row>12</xdr:row>
      <xdr:rowOff>104775</xdr:rowOff>
    </xdr:from>
    <xdr:to>
      <xdr:col>0</xdr:col>
      <xdr:colOff>1562100</xdr:colOff>
      <xdr:row>14</xdr:row>
      <xdr:rowOff>9525</xdr:rowOff>
    </xdr:to>
    <xdr:pic>
      <xdr:nvPicPr>
        <xdr:cNvPr id="3" name="CommandButton3"/>
        <xdr:cNvPicPr preferRelativeResize="1">
          <a:picLocks noChangeAspect="0"/>
        </xdr:cNvPicPr>
      </xdr:nvPicPr>
      <xdr:blipFill>
        <a:blip r:embed="rId3"/>
        <a:stretch>
          <a:fillRect/>
        </a:stretch>
      </xdr:blipFill>
      <xdr:spPr>
        <a:xfrm>
          <a:off x="123825" y="3286125"/>
          <a:ext cx="1438275" cy="361950"/>
        </a:xfrm>
        <a:prstGeom prst="rect">
          <a:avLst/>
        </a:prstGeom>
        <a:noFill/>
        <a:ln w="9525" cmpd="sng">
          <a:noFill/>
        </a:ln>
      </xdr:spPr>
    </xdr:pic>
    <xdr:clientData fLocksWithSheet="0"/>
  </xdr:twoCellAnchor>
  <xdr:twoCellAnchor>
    <xdr:from>
      <xdr:col>0</xdr:col>
      <xdr:colOff>9525</xdr:colOff>
      <xdr:row>22</xdr:row>
      <xdr:rowOff>66675</xdr:rowOff>
    </xdr:from>
    <xdr:to>
      <xdr:col>9</xdr:col>
      <xdr:colOff>1190625</xdr:colOff>
      <xdr:row>24</xdr:row>
      <xdr:rowOff>9525</xdr:rowOff>
    </xdr:to>
    <xdr:sp>
      <xdr:nvSpPr>
        <xdr:cNvPr id="4" name="TextBox 4"/>
        <xdr:cNvSpPr txBox="1">
          <a:spLocks noChangeArrowheads="1"/>
        </xdr:cNvSpPr>
      </xdr:nvSpPr>
      <xdr:spPr>
        <a:xfrm>
          <a:off x="9525" y="5534025"/>
          <a:ext cx="9220200" cy="266700"/>
        </a:xfrm>
        <a:prstGeom prst="rect">
          <a:avLst/>
        </a:prstGeom>
        <a:solidFill>
          <a:srgbClr val="CCFFCC"/>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Vérifier que l'option Mode de calcul </a:t>
          </a:r>
          <a:r>
            <a:rPr lang="en-US" cap="none" sz="1000" b="1" i="0" u="none" baseline="0">
              <a:latin typeface="Arial"/>
              <a:ea typeface="Arial"/>
              <a:cs typeface="Arial"/>
            </a:rPr>
            <a:t>Sur Ordre</a:t>
          </a:r>
          <a:r>
            <a:rPr lang="en-US" cap="none" sz="1000" b="0" i="0" u="none" baseline="0">
              <a:latin typeface="Arial"/>
              <a:ea typeface="Arial"/>
              <a:cs typeface="Arial"/>
            </a:rPr>
            <a:t>  du sous-menu Outils/Options/Calcul est bien sélectionnée !</a:t>
          </a:r>
        </a:p>
      </xdr:txBody>
    </xdr:sp>
    <xdr:clientData/>
  </xdr:twoCellAnchor>
  <xdr:twoCellAnchor>
    <xdr:from>
      <xdr:col>0</xdr:col>
      <xdr:colOff>19050</xdr:colOff>
      <xdr:row>24</xdr:row>
      <xdr:rowOff>28575</xdr:rowOff>
    </xdr:from>
    <xdr:to>
      <xdr:col>9</xdr:col>
      <xdr:colOff>1200150</xdr:colOff>
      <xdr:row>27</xdr:row>
      <xdr:rowOff>76200</xdr:rowOff>
    </xdr:to>
    <xdr:sp>
      <xdr:nvSpPr>
        <xdr:cNvPr id="5" name="TextBox 28"/>
        <xdr:cNvSpPr txBox="1">
          <a:spLocks noChangeArrowheads="1"/>
        </xdr:cNvSpPr>
      </xdr:nvSpPr>
      <xdr:spPr>
        <a:xfrm>
          <a:off x="19050" y="5819775"/>
          <a:ext cx="9220200" cy="5334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Appuyer sur le bouton "Initialiser" avant de lancer une simulation. On peut alors choisir de laisser le programme réaliser 2000 tirages (bouton 2000 tirages"), soit d'effectuer des tirages un par un en cliquant sur le bouton "Un tirage".
</a:t>
          </a:r>
          <a:r>
            <a:rPr lang="en-US" cap="none" sz="1000" b="1" i="0" u="none" baseline="0">
              <a:solidFill>
                <a:srgbClr val="FF0000"/>
              </a:solidFill>
              <a:latin typeface="Arial"/>
              <a:ea typeface="Arial"/>
              <a:cs typeface="Arial"/>
            </a:rPr>
            <a:t>A tout moment, on peut interrompre en appuyant sur Esc et Fin.</a:t>
          </a:r>
        </a:p>
      </xdr:txBody>
    </xdr:sp>
    <xdr:clientData/>
  </xdr:twoCellAnchor>
  <xdr:twoCellAnchor>
    <xdr:from>
      <xdr:col>7</xdr:col>
      <xdr:colOff>133350</xdr:colOff>
      <xdr:row>6</xdr:row>
      <xdr:rowOff>19050</xdr:rowOff>
    </xdr:from>
    <xdr:to>
      <xdr:col>9</xdr:col>
      <xdr:colOff>1181100</xdr:colOff>
      <xdr:row>22</xdr:row>
      <xdr:rowOff>0</xdr:rowOff>
    </xdr:to>
    <xdr:graphicFrame>
      <xdr:nvGraphicFramePr>
        <xdr:cNvPr id="6" name="Chart 30"/>
        <xdr:cNvGraphicFramePr/>
      </xdr:nvGraphicFramePr>
      <xdr:xfrm>
        <a:off x="5724525" y="1828800"/>
        <a:ext cx="3495675" cy="3638550"/>
      </xdr:xfrm>
      <a:graphic>
        <a:graphicData uri="http://schemas.openxmlformats.org/drawingml/2006/chart">
          <c:chart xmlns:c="http://schemas.openxmlformats.org/drawingml/2006/chart" r:id="rId4"/>
        </a:graphicData>
      </a:graphic>
    </xdr:graphicFrame>
    <xdr:clientData fLocksWithSheet="0"/>
  </xdr:twoCellAnchor>
  <xdr:twoCellAnchor editAs="oneCell">
    <xdr:from>
      <xdr:col>0</xdr:col>
      <xdr:colOff>123825</xdr:colOff>
      <xdr:row>19</xdr:row>
      <xdr:rowOff>38100</xdr:rowOff>
    </xdr:from>
    <xdr:to>
      <xdr:col>0</xdr:col>
      <xdr:colOff>1562100</xdr:colOff>
      <xdr:row>20</xdr:row>
      <xdr:rowOff>171450</xdr:rowOff>
    </xdr:to>
    <xdr:pic>
      <xdr:nvPicPr>
        <xdr:cNvPr id="7" name="CommandButton4"/>
        <xdr:cNvPicPr preferRelativeResize="1">
          <a:picLocks noChangeAspect="0"/>
        </xdr:cNvPicPr>
      </xdr:nvPicPr>
      <xdr:blipFill>
        <a:blip r:embed="rId5"/>
        <a:stretch>
          <a:fillRect/>
        </a:stretch>
      </xdr:blipFill>
      <xdr:spPr>
        <a:xfrm>
          <a:off x="123825" y="4819650"/>
          <a:ext cx="1438275" cy="3619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2"/>
  <dimension ref="A1:A1"/>
  <sheetViews>
    <sheetView showGridLines="0" workbookViewId="0" topLeftCell="A4">
      <selection activeCell="H18" sqref="H18"/>
    </sheetView>
  </sheetViews>
  <sheetFormatPr defaultColWidth="11.42187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1"/>
  <dimension ref="A1:S211"/>
  <sheetViews>
    <sheetView showGridLines="0" tabSelected="1" zoomScale="90" zoomScaleNormal="90" workbookViewId="0" topLeftCell="A1">
      <selection activeCell="K13" sqref="K13"/>
    </sheetView>
  </sheetViews>
  <sheetFormatPr defaultColWidth="11.421875" defaultRowHeight="12.75"/>
  <cols>
    <col min="1" max="1" width="24.57421875" style="1" customWidth="1"/>
    <col min="2" max="2" width="9.57421875" style="1" customWidth="1"/>
    <col min="3" max="3" width="9.421875" style="1" customWidth="1"/>
    <col min="4" max="4" width="8.8515625" style="1" customWidth="1"/>
    <col min="5" max="5" width="9.7109375" style="1" customWidth="1"/>
    <col min="6" max="6" width="11.421875" style="1" customWidth="1"/>
    <col min="7" max="7" width="10.28125" style="1" customWidth="1"/>
    <col min="8" max="8" width="11.7109375" style="1" customWidth="1"/>
    <col min="9" max="9" width="25.00390625" style="0" customWidth="1"/>
    <col min="10" max="10" width="18.57421875" style="1" customWidth="1"/>
    <col min="11" max="11" width="19.421875" style="0" customWidth="1"/>
    <col min="12" max="12" width="8.28125" style="0" customWidth="1"/>
    <col min="13" max="13" width="5.421875" style="3" customWidth="1"/>
    <col min="14" max="14" width="6.421875" style="0" customWidth="1"/>
  </cols>
  <sheetData>
    <row r="1" spans="1:19" ht="24.75" customHeight="1" thickBot="1">
      <c r="A1" s="38">
        <v>0</v>
      </c>
      <c r="B1" s="29"/>
      <c r="C1" s="36"/>
      <c r="D1" s="36"/>
      <c r="E1" s="36"/>
      <c r="F1" s="36"/>
      <c r="G1" s="36"/>
      <c r="H1" s="37"/>
      <c r="I1" s="23" t="s">
        <v>30</v>
      </c>
      <c r="J1" s="6">
        <f ca="1">IF($A$1=1,"",RAND())</f>
        <v>0.23342837002913153</v>
      </c>
      <c r="K1" s="27"/>
      <c r="Q1" s="1">
        <v>0</v>
      </c>
      <c r="R1" s="1">
        <f>IF($A$1=1,$B$3,$B$3)</f>
        <v>200</v>
      </c>
      <c r="S1" s="1">
        <f>IF($A$1=1,$F$3,$F$3)</f>
        <v>0</v>
      </c>
    </row>
    <row r="2" spans="1:19" s="2" customFormat="1" ht="24.75" customHeight="1" thickBot="1">
      <c r="A2" s="39">
        <f>IF(A7&lt;=400,2,IF(A7&lt;=2000,10,25))</f>
        <v>10</v>
      </c>
      <c r="B2" s="40" t="s">
        <v>0</v>
      </c>
      <c r="C2" s="44" t="s">
        <v>1</v>
      </c>
      <c r="D2" s="41" t="s">
        <v>2</v>
      </c>
      <c r="E2" s="44" t="s">
        <v>3</v>
      </c>
      <c r="F2" s="42" t="s">
        <v>4</v>
      </c>
      <c r="G2" s="44" t="s">
        <v>1</v>
      </c>
      <c r="H2" s="43" t="s">
        <v>5</v>
      </c>
      <c r="I2" s="23" t="s">
        <v>31</v>
      </c>
      <c r="J2" s="6">
        <f ca="1">IF($A$1=1,"",RAND())</f>
        <v>0.7113490561007234</v>
      </c>
      <c r="K2" s="33"/>
      <c r="Q2" s="1">
        <f>Q1+$A$2</f>
        <v>10</v>
      </c>
      <c r="R2" s="1">
        <f>IF($A$1=1,#N/A,IF($A$7=401,R6,IF($Q2=$A$7,$B$5,R2)))</f>
        <v>191</v>
      </c>
      <c r="S2" s="1">
        <f>IF($A$1=1,#N/A,IF($A$7=200*$A$2+1,S6,IF($Q2=$A$7,$F$5,S2)))</f>
        <v>2</v>
      </c>
    </row>
    <row r="3" spans="1:19" s="1" customFormat="1" ht="19.5" customHeight="1" thickBot="1">
      <c r="A3" s="7" t="s">
        <v>6</v>
      </c>
      <c r="B3" s="31">
        <v>200</v>
      </c>
      <c r="C3" s="7"/>
      <c r="D3" s="31">
        <v>200</v>
      </c>
      <c r="E3" s="7"/>
      <c r="F3" s="31">
        <v>0</v>
      </c>
      <c r="G3" s="7"/>
      <c r="H3" s="31">
        <v>0</v>
      </c>
      <c r="I3" s="8" t="s">
        <v>28</v>
      </c>
      <c r="J3" s="32">
        <v>100</v>
      </c>
      <c r="K3" s="26"/>
      <c r="Q3" s="1">
        <f aca="true" t="shared" si="0" ref="Q3:Q71">Q2+$A$2</f>
        <v>20</v>
      </c>
      <c r="R3" s="1">
        <f>IF($A$1=1,#N/A,IF($A$7=401,R12,IF($Q3=$A$7,$B$5,R3)))</f>
        <v>184</v>
      </c>
      <c r="S3" s="1">
        <f>IF($A$1=1,#N/A,IF($A$7=401,S12,IF(Q3=$A$7,$F$5,S3)))</f>
        <v>16</v>
      </c>
    </row>
    <row r="4" spans="1:19" ht="19.5" customHeight="1" thickBot="1">
      <c r="A4" s="9" t="s">
        <v>17</v>
      </c>
      <c r="B4" s="9">
        <f>IF($A$1=1,B3,B5)</f>
        <v>85</v>
      </c>
      <c r="C4" s="9"/>
      <c r="D4" s="9">
        <f>IF($A$1=1,D3,D5)</f>
        <v>85</v>
      </c>
      <c r="E4" s="9"/>
      <c r="F4" s="9">
        <f>IF($A$1=1,F3,F5)</f>
        <v>115</v>
      </c>
      <c r="G4" s="9"/>
      <c r="H4" s="9">
        <f>IF($A$1=1,H3,H5)</f>
        <v>115</v>
      </c>
      <c r="I4" s="8" t="s">
        <v>29</v>
      </c>
      <c r="J4" s="32">
        <v>50</v>
      </c>
      <c r="K4" s="27"/>
      <c r="Q4" s="1">
        <f t="shared" si="0"/>
        <v>30</v>
      </c>
      <c r="R4" s="1">
        <f>IF($A$1=1,#N/A,IF($A$7=401,R19,IF(Q4=$A$7,$B$5,R4)))</f>
        <v>178</v>
      </c>
      <c r="S4" s="1">
        <f>IF($A$1=1,#N/A,IF($A$7=401,S19,IF(Q4=$A$7,$F$5,S4)))</f>
        <v>22</v>
      </c>
    </row>
    <row r="5" spans="1:19" ht="19.5" customHeight="1" thickBot="1">
      <c r="A5" s="10" t="s">
        <v>18</v>
      </c>
      <c r="B5" s="10">
        <f>IF($A$1=1,B3,IF($A$8="CHOC AB EFFICACE",B4-1,IF($A$9="CHOC CD EFFICACE",B4+1,B4)))</f>
        <v>85</v>
      </c>
      <c r="C5" s="10"/>
      <c r="D5" s="10">
        <f>IF($A$1=1,D3,IF($A$8="CHOC AB EFFICACE",D4-1,IF($A$9="CHOC CD EFFICACE",D4+1,D4)))</f>
        <v>85</v>
      </c>
      <c r="E5" s="10"/>
      <c r="F5" s="10">
        <f>IF($A$1=1,F3,IF($A$8="CHOC AB EFFICACE",F4+1,IF($A$9="CHOC CD EFFICACE",F4-1,F4)))</f>
        <v>115</v>
      </c>
      <c r="G5" s="10"/>
      <c r="H5" s="10">
        <f>IF($A$1=1,H3,IF($A$8="CHOC AB EFFICACE",H4+1,IF($A$9="CHOC CD EFFICACE",H4-1,H4)))</f>
        <v>115</v>
      </c>
      <c r="I5" s="11" t="s">
        <v>20</v>
      </c>
      <c r="J5" s="32">
        <v>0</v>
      </c>
      <c r="K5" s="27"/>
      <c r="Q5" s="1">
        <f t="shared" si="0"/>
        <v>40</v>
      </c>
      <c r="R5" s="1">
        <f>IF($A$1=1,#N/A,IF($A$7=401,R26,IF(Q5=$A$7,$B$5,R5)))</f>
        <v>177</v>
      </c>
      <c r="S5" s="1">
        <f>IF($A$1=1,#N/A,IF($A$7=401,S26,IF(Q5=$A$7,$F$5,S5)))</f>
        <v>23</v>
      </c>
    </row>
    <row r="6" spans="1:19" ht="34.5" customHeight="1" thickBot="1">
      <c r="A6" s="45" t="s">
        <v>19</v>
      </c>
      <c r="B6" s="46" t="s">
        <v>32</v>
      </c>
      <c r="C6" s="26"/>
      <c r="D6" s="23" t="s">
        <v>26</v>
      </c>
      <c r="E6" s="23" t="s">
        <v>27</v>
      </c>
      <c r="F6" s="26"/>
      <c r="G6" s="26"/>
      <c r="H6" s="26"/>
      <c r="I6" s="27"/>
      <c r="J6" s="26"/>
      <c r="K6" s="27"/>
      <c r="Q6" s="1">
        <f t="shared" si="0"/>
        <v>50</v>
      </c>
      <c r="R6" s="1">
        <f>IF($A$1=1,#N/A,IF($A$7=401,R31,IF(Q6=$A$7,$B$5,R6)))</f>
        <v>173</v>
      </c>
      <c r="S6" s="1">
        <f>IF($A$1=1,#N/A,IF($A$7=401,S31,IF(Q6=$A$7,$F$5,S6)))</f>
        <v>27</v>
      </c>
    </row>
    <row r="7" spans="1:19" ht="18" customHeight="1" thickBot="1">
      <c r="A7" s="20">
        <f>IF($A$1=1,0,A7+1)</f>
        <v>2000</v>
      </c>
      <c r="B7" s="21" t="s">
        <v>7</v>
      </c>
      <c r="C7" s="29">
        <f>IF(B4&lt;2,0,COMBIN(B4,2))</f>
        <v>3570</v>
      </c>
      <c r="D7" s="24">
        <f aca="true" t="shared" si="1" ref="D7:D21">C7/$C$22</f>
        <v>0.04473684210526316</v>
      </c>
      <c r="E7" s="25">
        <f>D7</f>
        <v>0.04473684210526316</v>
      </c>
      <c r="F7" s="14">
        <f>IF($A$1=0,IF($J$1&lt;=$E$7,"A",""),"")</f>
      </c>
      <c r="G7" s="15">
        <f>IF($A$1=0,IF($J$1&lt;=$E$7,"A",""),"")</f>
      </c>
      <c r="H7" s="26"/>
      <c r="I7" s="27"/>
      <c r="J7" s="26"/>
      <c r="K7" s="27"/>
      <c r="Q7" s="1">
        <f t="shared" si="0"/>
        <v>60</v>
      </c>
      <c r="R7" s="1">
        <f>IF($A$1=1,#N/A,IF($A$7=401,R36,IF(Q7=$A$7,$B$5,R7)))</f>
        <v>167</v>
      </c>
      <c r="S7" s="1">
        <f>IF($A$1=1,#N/A,IF($A$7=401,S36,IF(Q7=$A$7,$F$5,S7)))</f>
        <v>33</v>
      </c>
    </row>
    <row r="8" spans="1:19" ht="18" customHeight="1" thickBot="1">
      <c r="A8" s="22">
        <f>IF($F$22="A",IF($G$22="B",IF($J$2&lt;=$J$3/100,"CHOC AB EFFICACE","CHOC AB INEFFICACE!"),""),"")</f>
      </c>
      <c r="B8" s="21" t="s">
        <v>8</v>
      </c>
      <c r="C8" s="29">
        <f>IF(D4&lt;2,0,COMBIN(D4,2))</f>
        <v>3570</v>
      </c>
      <c r="D8" s="24">
        <f t="shared" si="1"/>
        <v>0.04473684210526316</v>
      </c>
      <c r="E8" s="25">
        <f>E7+D8</f>
        <v>0.08947368421052632</v>
      </c>
      <c r="F8" s="16">
        <f>IF($A$1=0,IF($J$1&lt;=$E$8,IF($J$1&gt;$E$7,"B",""),""),"")</f>
      </c>
      <c r="G8" s="17">
        <f>IF($A$1=0,IF($J$1&lt;=$E$8,IF($J$1&gt;$E$7,"B",""),""),"")</f>
      </c>
      <c r="H8" s="26"/>
      <c r="I8" s="27"/>
      <c r="J8" s="26"/>
      <c r="K8" s="34"/>
      <c r="Q8" s="1">
        <f t="shared" si="0"/>
        <v>70</v>
      </c>
      <c r="R8" s="1">
        <f>IF($A$1=1,#N/A,IF($A$7=401,R41,IF(Q8=$A$7,$B$5,R8)))</f>
        <v>165</v>
      </c>
      <c r="S8" s="1">
        <f>IF($A$1=1,#N/A,IF($A$7=401,S41,IF(Q8=$A$7,$F$5,S8)))</f>
        <v>35</v>
      </c>
    </row>
    <row r="9" spans="1:19" ht="18" customHeight="1" thickBot="1">
      <c r="A9" s="22">
        <f>IF($F$22="C",IF($G$22="D",IF($J$2&lt;=$J$4/100,"CHOC CD EFFICACE","CHOC CD INEFFICACE!"),""),"")</f>
      </c>
      <c r="B9" s="21" t="s">
        <v>9</v>
      </c>
      <c r="C9" s="29">
        <f>IF(F4&lt;2,0,COMBIN(F4,2))</f>
        <v>6555</v>
      </c>
      <c r="D9" s="24">
        <f t="shared" si="1"/>
        <v>0.08214285714285714</v>
      </c>
      <c r="E9" s="25">
        <f aca="true" t="shared" si="2" ref="E9:E17">E8+D9</f>
        <v>0.17161654135338344</v>
      </c>
      <c r="F9" s="16">
        <f>IF($A$1=0,IF($J$1&lt;=$E$9,IF($J$1&gt;$E$8,"C",""),""),"")</f>
      </c>
      <c r="G9" s="17">
        <f>IF($A$1=0,IF($J$1&lt;=$E$9,IF($J$1&gt;$E$8,"C",""),""),"")</f>
      </c>
      <c r="H9" s="26"/>
      <c r="I9" s="27"/>
      <c r="J9" s="26"/>
      <c r="K9" s="27"/>
      <c r="Q9" s="1">
        <f t="shared" si="0"/>
        <v>80</v>
      </c>
      <c r="R9" s="1">
        <f>IF($A$1=1,#N/A,IF($A$7=401,R46,IF(Q9=$A$7,$B$5,R9)))</f>
        <v>161</v>
      </c>
      <c r="S9" s="1">
        <f>IF($A$1=1,#N/A,IF($A$7=401,S46,IF(Q9=$A$7,$F$5,S9)))</f>
        <v>39</v>
      </c>
    </row>
    <row r="10" spans="1:19" ht="18" customHeight="1" thickBot="1">
      <c r="A10" s="26"/>
      <c r="B10" s="21" t="s">
        <v>10</v>
      </c>
      <c r="C10" s="29">
        <f>IF(H4&lt;2,0,COMBIN(H4,2))</f>
        <v>6555</v>
      </c>
      <c r="D10" s="24">
        <f t="shared" si="1"/>
        <v>0.08214285714285714</v>
      </c>
      <c r="E10" s="25">
        <f t="shared" si="2"/>
        <v>0.2537593984962406</v>
      </c>
      <c r="F10" s="16" t="str">
        <f>IF($A$1=0,IF($J$1&lt;=$E$10,IF($J$1&gt;$E$9,"D",""),""),"")</f>
        <v>D</v>
      </c>
      <c r="G10" s="17" t="str">
        <f>IF($A$1=0,IF($J$1&lt;=$E$10,IF($J$1&gt;$E$9,"D",""),""),"")</f>
        <v>D</v>
      </c>
      <c r="H10" s="26"/>
      <c r="I10" s="27"/>
      <c r="J10" s="26"/>
      <c r="K10" s="35"/>
      <c r="Q10" s="1">
        <f t="shared" si="0"/>
        <v>90</v>
      </c>
      <c r="R10" s="1">
        <f>IF($A$1=1,#N/A,IF($A$7=401,R51,IF(Q10=$A$7,$B$5,R10)))</f>
        <v>158</v>
      </c>
      <c r="S10" s="1">
        <f>IF($A$1=1,#N/A,IF($A$7=401,S51,IF(Q10=$A$7,$F$5,S10)))</f>
        <v>42</v>
      </c>
    </row>
    <row r="11" spans="1:19" ht="18" customHeight="1" thickBot="1">
      <c r="A11" s="26"/>
      <c r="B11" s="21" t="s">
        <v>21</v>
      </c>
      <c r="C11" s="29">
        <f>IF(J5&lt;2,0,COMBIN(J5,2))</f>
        <v>0</v>
      </c>
      <c r="D11" s="24">
        <f t="shared" si="1"/>
        <v>0</v>
      </c>
      <c r="E11" s="25">
        <f t="shared" si="2"/>
        <v>0.2537593984962406</v>
      </c>
      <c r="F11" s="16">
        <f>IF($A$1=0,IF($J$1&lt;=$E$11,IF($J$1&gt;$E$10,"S",""),""),"")</f>
      </c>
      <c r="G11" s="17">
        <f>IF($A$1=0,IF($J$1&lt;=$E$11,IF($J$1&gt;$E$10,"S",""),""),"")</f>
      </c>
      <c r="H11" s="26"/>
      <c r="I11" s="27"/>
      <c r="J11" s="26"/>
      <c r="K11" s="35"/>
      <c r="Q11" s="1"/>
      <c r="R11" s="1"/>
      <c r="S11" s="1"/>
    </row>
    <row r="12" spans="1:19" ht="18" customHeight="1" thickBot="1">
      <c r="A12" s="26"/>
      <c r="B12" s="21" t="s">
        <v>11</v>
      </c>
      <c r="C12" s="29">
        <f>IF(B4+D4&lt;2,0,COMBIN(B4+D4,2)-C7-C8)</f>
        <v>7225</v>
      </c>
      <c r="D12" s="24">
        <f t="shared" si="1"/>
        <v>0.09053884711779449</v>
      </c>
      <c r="E12" s="25">
        <f>E11+D12</f>
        <v>0.34429824561403505</v>
      </c>
      <c r="F12" s="16">
        <f>IF($A$1=0,IF($J$1&lt;=$E$12,IF($J$1&gt;$E$11,"A",""),""),"")</f>
      </c>
      <c r="G12" s="17">
        <f>IF($A$1=0,IF($J$1&lt;=$E$12,IF($J$1&gt;$E$11,"B",""),""),"")</f>
      </c>
      <c r="H12" s="26"/>
      <c r="I12" s="27"/>
      <c r="J12" s="26"/>
      <c r="K12" s="27"/>
      <c r="Q12" s="1">
        <f>Q10+$A$2</f>
        <v>100</v>
      </c>
      <c r="R12" s="1">
        <f>IF($A$1=1,#N/A,IF($A$7=401,R56,IF(Q12=$A$7,$B$5,R12)))</f>
        <v>156</v>
      </c>
      <c r="S12" s="1">
        <f>IF($A$1=1,#N/A,IF($A$7=401,S56,IF(Q12=$A$7,$F$5,S12)))</f>
        <v>44</v>
      </c>
    </row>
    <row r="13" spans="1:19" ht="18" customHeight="1" thickBot="1">
      <c r="A13" s="26"/>
      <c r="B13" s="21" t="s">
        <v>12</v>
      </c>
      <c r="C13" s="29">
        <f>IF(B4+F4&lt;2,0,COMBIN(B4+F4,2)-C9-C7)</f>
        <v>9775</v>
      </c>
      <c r="D13" s="24">
        <f t="shared" si="1"/>
        <v>0.1224937343358396</v>
      </c>
      <c r="E13" s="25">
        <f t="shared" si="2"/>
        <v>0.46679197994987465</v>
      </c>
      <c r="F13" s="16">
        <f>IF($A$1=0,IF($J$1&lt;=$E$13,IF($J$1&gt;$E12,"A",""),""),"")</f>
      </c>
      <c r="G13" s="17">
        <f>IF($A$1=0,IF($J$1&lt;=$E$13,IF($J$1&gt;$E12,"C",""),""),"")</f>
      </c>
      <c r="H13" s="26"/>
      <c r="I13" s="27"/>
      <c r="J13" s="26"/>
      <c r="K13" s="27"/>
      <c r="Q13" s="1">
        <f t="shared" si="0"/>
        <v>110</v>
      </c>
      <c r="R13" s="1">
        <f>IF($A$1=1,#N/A,IF($A$7=401,R61,IF(Q13=$A$7,$B$5,R13)))</f>
        <v>153</v>
      </c>
      <c r="S13" s="1">
        <f>IF($A$1=1,#N/A,IF($A$7=401,S61,IF(Q13=$A$7,$F$5,S13)))</f>
        <v>47</v>
      </c>
    </row>
    <row r="14" spans="1:19" ht="18" customHeight="1" thickBot="1">
      <c r="A14" s="26"/>
      <c r="B14" s="21" t="s">
        <v>13</v>
      </c>
      <c r="C14" s="29">
        <f>IF(B4+H4&lt;2,0,COMBIN(B4+H4,2)-C7-C10)</f>
        <v>9775</v>
      </c>
      <c r="D14" s="24">
        <f t="shared" si="1"/>
        <v>0.1224937343358396</v>
      </c>
      <c r="E14" s="25">
        <f t="shared" si="2"/>
        <v>0.5892857142857142</v>
      </c>
      <c r="F14" s="16">
        <f>IF($A$1=0,IF($J$1&lt;=$E$14,IF($J$1&gt;$E$13,"A",""),""),"")</f>
      </c>
      <c r="G14" s="17">
        <f>IF($A$1=0,IF($J$1&lt;=$E$14,IF($J$1&gt;$E$13,"D",""),""),"")</f>
      </c>
      <c r="H14" s="26"/>
      <c r="I14" s="27"/>
      <c r="J14" s="26"/>
      <c r="K14" s="27"/>
      <c r="Q14" s="1">
        <f t="shared" si="0"/>
        <v>120</v>
      </c>
      <c r="R14" s="1">
        <f>IF($A$1=1,#N/A,IF($A$7=401,R66,IF(Q14=$A$7,$B$5,R14)))</f>
        <v>149</v>
      </c>
      <c r="S14" s="1">
        <f>IF($A$1=1,#N/A,IF($A$7=401,S66,IF(Q14=$A$7,$F$5,S14)))</f>
        <v>51</v>
      </c>
    </row>
    <row r="15" spans="1:19" ht="18" customHeight="1" thickBot="1">
      <c r="A15" s="26"/>
      <c r="B15" s="21" t="s">
        <v>22</v>
      </c>
      <c r="C15" s="29">
        <f>IF(B4+J5&lt;2,0,COMBIN(B4+J5,2)-C7-C11)</f>
        <v>0</v>
      </c>
      <c r="D15" s="24">
        <f t="shared" si="1"/>
        <v>0</v>
      </c>
      <c r="E15" s="25">
        <f t="shared" si="2"/>
        <v>0.5892857142857142</v>
      </c>
      <c r="F15" s="16">
        <f>IF($A$1=0,IF($J$1&lt;=$E$15,IF($J$1&gt;$E$14,"A",""),""),"")</f>
      </c>
      <c r="G15" s="17">
        <f>IF($A$1=0,IF($J$1&lt;=$E$15,IF($J$1&gt;$E$14,"S",""),""),"")</f>
      </c>
      <c r="H15" s="26"/>
      <c r="I15" s="27"/>
      <c r="J15" s="26"/>
      <c r="K15" s="27"/>
      <c r="Q15" s="1"/>
      <c r="R15" s="1"/>
      <c r="S15" s="1"/>
    </row>
    <row r="16" spans="1:19" ht="18" customHeight="1" thickBot="1">
      <c r="A16" s="26"/>
      <c r="B16" s="21" t="s">
        <v>14</v>
      </c>
      <c r="C16" s="29">
        <f>IF(D4+F4&lt;2,0,COMBIN(D4+F4,2)-C8-C9)</f>
        <v>9775</v>
      </c>
      <c r="D16" s="24">
        <f t="shared" si="1"/>
        <v>0.1224937343358396</v>
      </c>
      <c r="E16" s="25">
        <f>E15+D16</f>
        <v>0.7117794486215538</v>
      </c>
      <c r="F16" s="16">
        <f>IF($A$1=0,IF($J$1&lt;=$E$16,IF($J$1&gt;$E$15,"B",""),""),"")</f>
      </c>
      <c r="G16" s="17">
        <f>IF($A$1=0,IF($J$1&lt;=$E$16,IF($J$1&gt;$E$15,"C",""),""),"")</f>
      </c>
      <c r="H16" s="26"/>
      <c r="I16" s="27"/>
      <c r="J16" s="26"/>
      <c r="K16" s="27"/>
      <c r="Q16" s="1">
        <f>Q14+$A$2</f>
        <v>130</v>
      </c>
      <c r="R16" s="1">
        <f>IF($A$1=1,#N/A,IF($A$7=401,R71,IF(Q16=$A$7,$B$5,R16)))</f>
        <v>146</v>
      </c>
      <c r="S16" s="1">
        <f>IF($A$1=1,#N/A,IF($A$7=401,S71,IF(Q16=$A$7,$F$5,S16)))</f>
        <v>54</v>
      </c>
    </row>
    <row r="17" spans="1:19" ht="18" customHeight="1" thickBot="1">
      <c r="A17" s="26"/>
      <c r="B17" s="21" t="s">
        <v>15</v>
      </c>
      <c r="C17" s="29">
        <f>IF(D4+H4&lt;2,0,COMBIN(D4+H4,2)-C8-C10)</f>
        <v>9775</v>
      </c>
      <c r="D17" s="24">
        <f t="shared" si="1"/>
        <v>0.1224937343358396</v>
      </c>
      <c r="E17" s="25">
        <f t="shared" si="2"/>
        <v>0.8342731829573935</v>
      </c>
      <c r="F17" s="16">
        <f>IF($A$1=0,IF($J$1&lt;=$E$17,IF($J$1&gt;$E$16,"B",""),""),"")</f>
      </c>
      <c r="G17" s="17">
        <f>IF($A$1=0,IF($J$1&lt;=$E$17,IF($J$1&gt;$E$16,"D",""),""),"")</f>
      </c>
      <c r="H17" s="26"/>
      <c r="I17" s="27"/>
      <c r="J17" s="26"/>
      <c r="K17" s="27"/>
      <c r="Q17" s="1">
        <f t="shared" si="0"/>
        <v>140</v>
      </c>
      <c r="R17" s="1">
        <f>IF($A$1=1,#N/A,IF($A$7=401,R76,IF(Q17=$A$7,$B$5,R17)))</f>
        <v>142</v>
      </c>
      <c r="S17" s="1">
        <f>IF($A$1=1,#N/A,IF($A$7=401,S76,IF(Q17=$A$7,$F$5,S17)))</f>
        <v>58</v>
      </c>
    </row>
    <row r="18" spans="1:19" ht="18" customHeight="1" thickBot="1">
      <c r="A18" s="26"/>
      <c r="B18" s="13" t="s">
        <v>23</v>
      </c>
      <c r="C18" s="29">
        <f>IF(D4+J5&lt;2,0,COMBIN(D4+J5,2)-C8-C11)</f>
        <v>0</v>
      </c>
      <c r="D18" s="24">
        <f t="shared" si="1"/>
        <v>0</v>
      </c>
      <c r="E18" s="25">
        <f>E17+D18</f>
        <v>0.8342731829573935</v>
      </c>
      <c r="F18" s="16">
        <f>IF($A$1=0,IF($J$1&lt;=$E$18,IF($J$1&gt;$E$17,"B",""),""),"")</f>
      </c>
      <c r="G18" s="17">
        <f>IF($A$1=0,IF($J$1&lt;=$E$18,IF($J$1&gt;$E$17,"S",""),""),"")</f>
      </c>
      <c r="H18" s="26"/>
      <c r="I18" s="27"/>
      <c r="J18" s="26"/>
      <c r="K18" s="27"/>
      <c r="Q18" s="1"/>
      <c r="R18" s="1"/>
      <c r="S18" s="1"/>
    </row>
    <row r="19" spans="1:19" ht="18" customHeight="1" thickBot="1">
      <c r="A19" s="26"/>
      <c r="B19" s="13" t="s">
        <v>16</v>
      </c>
      <c r="C19" s="29">
        <f>IF(F4+H4&lt;2,0,COMBIN(F4+H4,2)-C9-C10)</f>
        <v>13225</v>
      </c>
      <c r="D19" s="24">
        <f t="shared" si="1"/>
        <v>0.16572681704260653</v>
      </c>
      <c r="E19" s="25">
        <f>E18+D19</f>
        <v>1</v>
      </c>
      <c r="F19" s="16">
        <f>IF($A$1=0,IF($J$1&lt;=$E$19,IF($J$1&gt;$E$18,"C",""),""),"")</f>
      </c>
      <c r="G19" s="17">
        <f>IF($A$1=0,IF($J$1&lt;=$E$19,IF($J$1&gt;$E$18,"D",""),""),"")</f>
      </c>
      <c r="H19" s="26"/>
      <c r="I19" s="27"/>
      <c r="J19" s="26"/>
      <c r="K19" s="27"/>
      <c r="Q19" s="1">
        <f>Q17+$A$2</f>
        <v>150</v>
      </c>
      <c r="R19" s="1">
        <f>IF($A$1=1,#N/A,IF($A$7=401,R81,IF(Q19=$A$7,$B$5,R19)))</f>
        <v>141</v>
      </c>
      <c r="S19" s="1">
        <f>IF($A$1=1,#N/A,IF($A$7=401,S81,IF(Q19=$A$7,$F$5,S19)))</f>
        <v>59</v>
      </c>
    </row>
    <row r="20" spans="1:19" ht="18" customHeight="1" thickBot="1">
      <c r="A20" s="26"/>
      <c r="B20" s="21" t="s">
        <v>24</v>
      </c>
      <c r="C20" s="29">
        <f>IF(F4+J5&lt;2,0,COMBIN(F4+J5,2)-C9-C11)</f>
        <v>0</v>
      </c>
      <c r="D20" s="24">
        <f t="shared" si="1"/>
        <v>0</v>
      </c>
      <c r="E20" s="25">
        <f>E19+D20</f>
        <v>1</v>
      </c>
      <c r="F20" s="16">
        <f>IF($A$1=0,IF($J$1&lt;=$E$20,IF($J$1&gt;$E$19,"C",""),""),"")</f>
      </c>
      <c r="G20" s="17">
        <f>IF($A$1=0,IF($J$1&lt;=$E$20,IF($J$1&gt;$E$19,"S",""),""),"")</f>
      </c>
      <c r="H20" s="26"/>
      <c r="I20" s="27"/>
      <c r="J20" s="26"/>
      <c r="K20" s="27"/>
      <c r="Q20" s="1"/>
      <c r="R20" s="1"/>
      <c r="S20" s="1"/>
    </row>
    <row r="21" spans="1:19" ht="18" customHeight="1" thickBot="1">
      <c r="A21" s="26"/>
      <c r="B21" s="21" t="s">
        <v>25</v>
      </c>
      <c r="C21" s="29">
        <f>IF(H4+J5&lt;2,0,COMBIN(H4+J5,2)-C10-C11)</f>
        <v>0</v>
      </c>
      <c r="D21" s="24">
        <f t="shared" si="1"/>
        <v>0</v>
      </c>
      <c r="E21" s="25">
        <f>E20+D21</f>
        <v>1</v>
      </c>
      <c r="F21" s="18">
        <f>IF($A$1=0,IF($J$1&lt;=$E$21,IF($J$1&gt;$E$20,"D",""),""),"")</f>
      </c>
      <c r="G21" s="19">
        <f>IF($A$1=0,IF($J$1&lt;=$E$21,IF($J$1&gt;$E$20,"S",""),""),"")</f>
      </c>
      <c r="H21" s="26"/>
      <c r="I21" s="27"/>
      <c r="J21" s="26"/>
      <c r="K21" s="27"/>
      <c r="Q21" s="1"/>
      <c r="R21" s="1"/>
      <c r="S21" s="1"/>
    </row>
    <row r="22" spans="1:19" ht="18" customHeight="1" thickBot="1">
      <c r="A22" s="26"/>
      <c r="B22" s="26"/>
      <c r="C22" s="8">
        <f>SUM(C7:C21)</f>
        <v>79800</v>
      </c>
      <c r="D22" s="30">
        <f>SUM(D7:D21)</f>
        <v>1</v>
      </c>
      <c r="E22" s="28"/>
      <c r="F22" s="12" t="str">
        <f>F7&amp;F8&amp;F9&amp;F10&amp;F11&amp;F12&amp;F13&amp;F14&amp;F15&amp;F16&amp;F17&amp;F18&amp;F19&amp;F20&amp;F21</f>
        <v>D</v>
      </c>
      <c r="G22" s="12" t="str">
        <f>G7&amp;G8&amp;G9&amp;G10&amp;G11&amp;G12&amp;G13&amp;G14&amp;G15&amp;G16&amp;G17&amp;G18&amp;G19&amp;G20&amp;G21</f>
        <v>D</v>
      </c>
      <c r="H22" s="26"/>
      <c r="I22" s="27"/>
      <c r="J22" s="26"/>
      <c r="K22" s="27"/>
      <c r="Q22" s="1">
        <f>Q19+$A$2</f>
        <v>160</v>
      </c>
      <c r="R22" s="1">
        <f>IF($A$1=1,#N/A,IF($A$7=401,R86,IF(Q22=$A$7,$B$5,R22)))</f>
        <v>141</v>
      </c>
      <c r="S22" s="1">
        <f>IF($A$1=1,#N/A,IF($A$7=401,S86,IF(Q22=$A$7,$F$5,S22)))</f>
        <v>59</v>
      </c>
    </row>
    <row r="23" spans="17:19" ht="12.75">
      <c r="Q23" s="1">
        <f t="shared" si="0"/>
        <v>170</v>
      </c>
      <c r="R23" s="1">
        <f>IF($A$1=1,#N/A,IF($A$7=401,R91,IF(Q23=$A$7,$B$5,R23)))</f>
        <v>137</v>
      </c>
      <c r="S23" s="1">
        <f>IF($A$1=1,#N/A,IF($A$7=401,S91,IF(Q23=$A$7,$F$5,S23)))</f>
        <v>63</v>
      </c>
    </row>
    <row r="24" spans="17:19" ht="12.75">
      <c r="Q24" s="1">
        <f t="shared" si="0"/>
        <v>180</v>
      </c>
      <c r="R24" s="1">
        <f>IF($A$1=1,#N/A,IF($A$7=401,R96,IF(Q24=$A$7,$B$5,R24)))</f>
        <v>135</v>
      </c>
      <c r="S24" s="1">
        <f>IF($A$1=1,#N/A,IF($A$7=401,S96,IF(Q24=$A$7,$F$5,S24)))</f>
        <v>65</v>
      </c>
    </row>
    <row r="25" spans="17:19" ht="12.75">
      <c r="Q25" s="1">
        <f t="shared" si="0"/>
        <v>190</v>
      </c>
      <c r="R25" s="5">
        <f>IF($A$1=1,#N/A,IF($A$7=401,R101,IF(Q25=$A$7,$B$5,R25)))</f>
        <v>132</v>
      </c>
      <c r="S25" s="5">
        <f>IF($A$1=1,#N/A,IF($A$7=401,S101,IF(Q25=$A$7,$F$5,S25)))</f>
        <v>68</v>
      </c>
    </row>
    <row r="26" spans="17:19" ht="12.75">
      <c r="Q26" s="1">
        <f t="shared" si="0"/>
        <v>200</v>
      </c>
      <c r="R26" s="1">
        <f>IF($A$1=1,#N/A,IF($A$7=401,R106,IF(Q26=$A$7,$B$5,R26)))</f>
        <v>131</v>
      </c>
      <c r="S26" s="1">
        <f>IF($A$1=1,#N/A,IF($A$7=401,S106,IF(Q26=$A$7,$F$5,S26)))</f>
        <v>69</v>
      </c>
    </row>
    <row r="27" spans="17:19" ht="12.75">
      <c r="Q27" s="1">
        <f t="shared" si="0"/>
        <v>210</v>
      </c>
      <c r="R27" s="1">
        <f>IF($A$1=1,#N/A,IF($A$7=401,R111,IF(Q27=$A$7,$B$5,R27)))</f>
        <v>127</v>
      </c>
      <c r="S27" s="1">
        <f>IF($A$1=1,#N/A,IF($A$7=401,S111,IF(Q27=$A$7,$F$5,S27)))</f>
        <v>73</v>
      </c>
    </row>
    <row r="28" spans="17:19" ht="12.75">
      <c r="Q28" s="1">
        <f t="shared" si="0"/>
        <v>220</v>
      </c>
      <c r="R28" s="1">
        <f>IF($A$1=1,#N/A,IF($A$7=401,R116,IF(Q28=$A$7,$B$5,R28)))</f>
        <v>124</v>
      </c>
      <c r="S28" s="1">
        <f>IF($A$1=1,#N/A,IF($A$7=401,S116,IF(Q28=$A$7,$F$5,S28)))</f>
        <v>76</v>
      </c>
    </row>
    <row r="29" spans="17:19" ht="12.75">
      <c r="Q29" s="1">
        <f t="shared" si="0"/>
        <v>230</v>
      </c>
      <c r="R29" s="1">
        <f>IF($A$1=1,#N/A,IF($A$7=401,R121,IF(Q29=$A$7,$B$5,R29)))</f>
        <v>121</v>
      </c>
      <c r="S29" s="1">
        <f>IF($A$1=1,#N/A,IF($A$7=401,S121,IF(Q29=$A$7,$F$5,S29)))</f>
        <v>79</v>
      </c>
    </row>
    <row r="30" spans="17:19" ht="12.75">
      <c r="Q30" s="1">
        <f t="shared" si="0"/>
        <v>240</v>
      </c>
      <c r="R30" s="1">
        <f>IF($A$1=1,#N/A,IF($A$7=401,R126,IF(Q30=$A$7,$B$5,R30)))</f>
        <v>119</v>
      </c>
      <c r="S30" s="1">
        <f>IF($A$1=1,#N/A,IF($A$7=401,S126,IF(Q30=$A$7,$F$5,S30)))</f>
        <v>81</v>
      </c>
    </row>
    <row r="31" spans="17:19" ht="12.75">
      <c r="Q31" s="1">
        <f t="shared" si="0"/>
        <v>250</v>
      </c>
      <c r="R31" s="1">
        <f>IF($A$1=1,#N/A,IF($A$7=401,R122,IF(Q31=$A$7,$B$5,R31)))</f>
        <v>120</v>
      </c>
      <c r="S31" s="1">
        <f>IF($A$1=1,#N/A,IF($A$7=401,S122,IF(Q31=$A$7,$F$5,S31)))</f>
        <v>80</v>
      </c>
    </row>
    <row r="32" spans="17:19" ht="12.75">
      <c r="Q32" s="1">
        <f t="shared" si="0"/>
        <v>260</v>
      </c>
      <c r="R32" s="1">
        <f>IF($A$1=1,#N/A,IF($A$7=401,R136,IF(Q32=$A$7,$B$5,R32)))</f>
        <v>115</v>
      </c>
      <c r="S32" s="1">
        <f>IF($A$1=1,#N/A,IF($A$7=401,S136,IF(Q32=$A$7,$F$5,S32)))</f>
        <v>85</v>
      </c>
    </row>
    <row r="33" spans="17:19" ht="12.75">
      <c r="Q33" s="1">
        <f t="shared" si="0"/>
        <v>270</v>
      </c>
      <c r="R33" s="1">
        <f>IF($A$1=1,#N/A,IF($A$7=401,R141,IF(Q33=$A$7,$B$5,R33)))</f>
        <v>115</v>
      </c>
      <c r="S33" s="1">
        <f>IF($A$1=1,#N/A,IF($A$7=401,S141,IF(Q33=$A$7,$F$5,S33)))</f>
        <v>85</v>
      </c>
    </row>
    <row r="34" spans="17:19" ht="12.75">
      <c r="Q34" s="1">
        <f t="shared" si="0"/>
        <v>280</v>
      </c>
      <c r="R34" s="1">
        <f>IF($A$1=1,#N/A,IF($A$7=401,R146,IF(Q34=$A$7,$B$5,R34)))</f>
        <v>114</v>
      </c>
      <c r="S34" s="1">
        <f>IF($A$1=1,#N/A,IF($A$7=401,S146,IF(Q34=$A$7,$F$5,S34)))</f>
        <v>86</v>
      </c>
    </row>
    <row r="35" spans="17:19" ht="12.75">
      <c r="Q35" s="1">
        <f t="shared" si="0"/>
        <v>290</v>
      </c>
      <c r="R35" s="1">
        <f>IF($A$1=1,#N/A,IF($A$7=401,R151,IF(Q35=$A$7,$B$5,R35)))</f>
        <v>113</v>
      </c>
      <c r="S35" s="1">
        <f>IF($A$1=1,#N/A,IF($A$7=401,S151,IF(Q35=$A$7,$F$5,S35)))</f>
        <v>87</v>
      </c>
    </row>
    <row r="36" spans="17:19" ht="12.75">
      <c r="Q36" s="1">
        <f t="shared" si="0"/>
        <v>300</v>
      </c>
      <c r="R36" s="1">
        <f>IF($A$1=1,#N/A,IF($A$7=401,R156,IF(Q36=$A$7,$B$5,R36)))</f>
        <v>111</v>
      </c>
      <c r="S36" s="1">
        <f>IF($A$1=1,#N/A,IF($A$7=401,S156,IF(Q36=$A$7,$F$5,S36)))</f>
        <v>89</v>
      </c>
    </row>
    <row r="37" spans="17:19" ht="12.75">
      <c r="Q37" s="1">
        <f t="shared" si="0"/>
        <v>310</v>
      </c>
      <c r="R37" s="1">
        <f>IF($A$1=1,#N/A,IF($A$7=401,R161,IF(Q37=$A$7,$B$5,R37)))</f>
        <v>109</v>
      </c>
      <c r="S37" s="1">
        <f>IF($A$1=1,#N/A,IF($A$7=401,S161,IF(Q37=$A$7,$F$5,S37)))</f>
        <v>91</v>
      </c>
    </row>
    <row r="38" spans="17:19" ht="12.75">
      <c r="Q38" s="1">
        <f t="shared" si="0"/>
        <v>320</v>
      </c>
      <c r="R38" s="1">
        <f>IF($A$1=1,#N/A,IF($A$7=401,R166,IF(Q38=$A$7,$B$5,R38)))</f>
        <v>109</v>
      </c>
      <c r="S38" s="1">
        <f>IF($A$1=1,#N/A,IF($A$7=401,S166,IF(Q38=$A$7,$F$5,S38)))</f>
        <v>91</v>
      </c>
    </row>
    <row r="39" spans="17:19" ht="12.75">
      <c r="Q39" s="1">
        <f t="shared" si="0"/>
        <v>330</v>
      </c>
      <c r="R39" s="1">
        <f>IF($A$1=1,#N/A,IF($A$7=401,R171,IF(Q39=$A$7,$B$5,R39)))</f>
        <v>109</v>
      </c>
      <c r="S39" s="1">
        <f>IF($A$1=1,#N/A,IF($A$7=401,S171,IF(Q39=$A$7,$F$5,S39)))</f>
        <v>91</v>
      </c>
    </row>
    <row r="40" spans="17:19" ht="12.75">
      <c r="Q40" s="1">
        <f t="shared" si="0"/>
        <v>340</v>
      </c>
      <c r="R40" s="1">
        <f>IF($A$1=1,#N/A,IF($A$7=401,R176,IF(Q40=$A$7,$B$5,R40)))</f>
        <v>109</v>
      </c>
      <c r="S40" s="1">
        <f>IF($A$1=1,#N/A,IF($A$7=401,S176,IF(Q40=$A$7,$F$5,S40)))</f>
        <v>91</v>
      </c>
    </row>
    <row r="41" spans="17:19" ht="12.75">
      <c r="Q41" s="1">
        <f t="shared" si="0"/>
        <v>350</v>
      </c>
      <c r="R41" s="1">
        <f>IF($A$1=1,#N/A,IF($A$7=401,R181,IF(Q41=$A$7,$B$5,R41)))</f>
        <v>109</v>
      </c>
      <c r="S41" s="1">
        <f>IF($A$1=1,#N/A,IF($A$7=401,S181,IF(Q41=$A$7,$F$5,S41)))</f>
        <v>91</v>
      </c>
    </row>
    <row r="42" spans="17:19" ht="12.75">
      <c r="Q42" s="1">
        <f t="shared" si="0"/>
        <v>360</v>
      </c>
      <c r="R42" s="1">
        <f>IF($A$1=1,#N/A,IF($A$7=401,R186,IF(Q42=$A$7,$B$5,R42)))</f>
        <v>109</v>
      </c>
      <c r="S42" s="1">
        <f>IF($A$1=1,#N/A,IF($A$7=401,S186,IF(Q42=$A$7,$F$5,S42)))</f>
        <v>91</v>
      </c>
    </row>
    <row r="43" spans="17:19" ht="12.75">
      <c r="Q43" s="1">
        <f t="shared" si="0"/>
        <v>370</v>
      </c>
      <c r="R43" s="1">
        <f>IF($A$1=1,#N/A,IF($A$7=401,R191,IF(Q43=$A$7,$B$5,R43)))</f>
        <v>108</v>
      </c>
      <c r="S43" s="1">
        <f>IF($A$1=1,#N/A,IF($A$7=401,S191,IF(Q43=$A$7,$F$5,S43)))</f>
        <v>92</v>
      </c>
    </row>
    <row r="44" spans="17:19" ht="12.75">
      <c r="Q44" s="1">
        <f t="shared" si="0"/>
        <v>380</v>
      </c>
      <c r="R44" s="1">
        <f>IF($A$1=1,#N/A,IF($A$7=401,R196,IF(Q44=$A$7,$B$5,R44)))</f>
        <v>106</v>
      </c>
      <c r="S44" s="1">
        <f>IF($A$1=1,#N/A,IF($A$7=401,S196,IF(Q44=$A$7,$F$5,S44)))</f>
        <v>94</v>
      </c>
    </row>
    <row r="45" spans="17:19" ht="12.75">
      <c r="Q45" s="1">
        <f t="shared" si="0"/>
        <v>390</v>
      </c>
      <c r="R45" s="1">
        <f>IF($A$1=1,#N/A,IF($A$7=401,R201,IF(Q45=$A$7,$B$5,R45)))</f>
        <v>105</v>
      </c>
      <c r="S45" s="1">
        <f>IF($A$1=1,#N/A,IF($A$7=401,S201,IF(Q45=$A$7,$F$5,S45)))</f>
        <v>95</v>
      </c>
    </row>
    <row r="46" spans="17:19" ht="12.75">
      <c r="Q46" s="1">
        <f t="shared" si="0"/>
        <v>400</v>
      </c>
      <c r="R46" s="1">
        <f>IF($A$1=1,#N/A,IF($A$7=401,R206,IF(Q46=$A$7,$B$5,R46)))</f>
        <v>104</v>
      </c>
      <c r="S46" s="1">
        <f>IF($A$1=1,#N/A,IF($A$7=401,S206,IF(Q46=$A$7,$F$5,S46)))</f>
        <v>96</v>
      </c>
    </row>
    <row r="47" spans="17:19" ht="12.75">
      <c r="Q47" s="1">
        <f t="shared" si="0"/>
        <v>410</v>
      </c>
      <c r="R47" s="4">
        <f aca="true" t="shared" si="3" ref="R47:R78">IF($A$1=1,#N/A,IF($A$7=401,R$211,IF(Q47=$A$7,$B$5,R47)))</f>
        <v>103</v>
      </c>
      <c r="S47" s="4">
        <f aca="true" t="shared" si="4" ref="S47:S78">IF($A$1=1,#N/A,IF($A$7=401,S$211,IF(Q47=$A$7,$F$5,S47)))</f>
        <v>97</v>
      </c>
    </row>
    <row r="48" spans="17:19" ht="12.75">
      <c r="Q48" s="1">
        <f t="shared" si="0"/>
        <v>420</v>
      </c>
      <c r="R48" s="4">
        <f t="shared" si="3"/>
        <v>103</v>
      </c>
      <c r="S48" s="4">
        <f t="shared" si="4"/>
        <v>97</v>
      </c>
    </row>
    <row r="49" spans="17:19" ht="12.75">
      <c r="Q49" s="1">
        <f t="shared" si="0"/>
        <v>430</v>
      </c>
      <c r="R49" s="4">
        <f t="shared" si="3"/>
        <v>102</v>
      </c>
      <c r="S49" s="4">
        <f t="shared" si="4"/>
        <v>98</v>
      </c>
    </row>
    <row r="50" spans="17:19" ht="12.75">
      <c r="Q50" s="1">
        <f t="shared" si="0"/>
        <v>440</v>
      </c>
      <c r="R50" s="4">
        <f t="shared" si="3"/>
        <v>102</v>
      </c>
      <c r="S50" s="4">
        <f t="shared" si="4"/>
        <v>98</v>
      </c>
    </row>
    <row r="51" spans="17:19" ht="12.75">
      <c r="Q51" s="1">
        <f t="shared" si="0"/>
        <v>450</v>
      </c>
      <c r="R51" s="4">
        <f t="shared" si="3"/>
        <v>102</v>
      </c>
      <c r="S51" s="4">
        <f t="shared" si="4"/>
        <v>98</v>
      </c>
    </row>
    <row r="52" spans="17:19" ht="12.75">
      <c r="Q52" s="1">
        <f t="shared" si="0"/>
        <v>460</v>
      </c>
      <c r="R52" s="4">
        <f t="shared" si="3"/>
        <v>101</v>
      </c>
      <c r="S52" s="4">
        <f t="shared" si="4"/>
        <v>99</v>
      </c>
    </row>
    <row r="53" spans="17:19" ht="12.75">
      <c r="Q53" s="1">
        <f t="shared" si="0"/>
        <v>470</v>
      </c>
      <c r="R53" s="4">
        <f t="shared" si="3"/>
        <v>101</v>
      </c>
      <c r="S53" s="4">
        <f t="shared" si="4"/>
        <v>99</v>
      </c>
    </row>
    <row r="54" spans="17:19" ht="12.75">
      <c r="Q54" s="1">
        <f t="shared" si="0"/>
        <v>480</v>
      </c>
      <c r="R54" s="4">
        <f t="shared" si="3"/>
        <v>99</v>
      </c>
      <c r="S54" s="4">
        <f t="shared" si="4"/>
        <v>101</v>
      </c>
    </row>
    <row r="55" spans="17:19" ht="12.75">
      <c r="Q55" s="1">
        <f t="shared" si="0"/>
        <v>490</v>
      </c>
      <c r="R55" s="4">
        <f t="shared" si="3"/>
        <v>96</v>
      </c>
      <c r="S55" s="4">
        <f t="shared" si="4"/>
        <v>104</v>
      </c>
    </row>
    <row r="56" spans="17:19" ht="12.75">
      <c r="Q56" s="1">
        <f t="shared" si="0"/>
        <v>500</v>
      </c>
      <c r="R56" s="4">
        <f t="shared" si="3"/>
        <v>96</v>
      </c>
      <c r="S56" s="4">
        <f t="shared" si="4"/>
        <v>104</v>
      </c>
    </row>
    <row r="57" spans="17:19" ht="12.75">
      <c r="Q57" s="1">
        <f t="shared" si="0"/>
        <v>510</v>
      </c>
      <c r="R57" s="4">
        <f t="shared" si="3"/>
        <v>95</v>
      </c>
      <c r="S57" s="4">
        <f t="shared" si="4"/>
        <v>105</v>
      </c>
    </row>
    <row r="58" spans="17:19" ht="12.75">
      <c r="Q58" s="1">
        <f t="shared" si="0"/>
        <v>520</v>
      </c>
      <c r="R58" s="4">
        <f t="shared" si="3"/>
        <v>94</v>
      </c>
      <c r="S58" s="4">
        <f t="shared" si="4"/>
        <v>106</v>
      </c>
    </row>
    <row r="59" spans="17:19" ht="12.75">
      <c r="Q59" s="1">
        <f t="shared" si="0"/>
        <v>530</v>
      </c>
      <c r="R59" s="4">
        <f t="shared" si="3"/>
        <v>92</v>
      </c>
      <c r="S59" s="4">
        <f t="shared" si="4"/>
        <v>108</v>
      </c>
    </row>
    <row r="60" spans="17:19" ht="12.75">
      <c r="Q60" s="1">
        <f t="shared" si="0"/>
        <v>540</v>
      </c>
      <c r="R60" s="4">
        <f t="shared" si="3"/>
        <v>90</v>
      </c>
      <c r="S60" s="4">
        <f t="shared" si="4"/>
        <v>110</v>
      </c>
    </row>
    <row r="61" spans="17:19" ht="12.75">
      <c r="Q61" s="1">
        <f t="shared" si="0"/>
        <v>550</v>
      </c>
      <c r="R61" s="4">
        <f t="shared" si="3"/>
        <v>91</v>
      </c>
      <c r="S61" s="4">
        <f t="shared" si="4"/>
        <v>109</v>
      </c>
    </row>
    <row r="62" spans="17:19" ht="12.75">
      <c r="Q62" s="1">
        <f t="shared" si="0"/>
        <v>560</v>
      </c>
      <c r="R62" s="4">
        <f t="shared" si="3"/>
        <v>89</v>
      </c>
      <c r="S62" s="4">
        <f t="shared" si="4"/>
        <v>111</v>
      </c>
    </row>
    <row r="63" spans="17:19" ht="12.75">
      <c r="Q63" s="1">
        <f t="shared" si="0"/>
        <v>570</v>
      </c>
      <c r="R63" s="4">
        <f t="shared" si="3"/>
        <v>87</v>
      </c>
      <c r="S63" s="4">
        <f t="shared" si="4"/>
        <v>113</v>
      </c>
    </row>
    <row r="64" spans="17:19" ht="12.75">
      <c r="Q64" s="1">
        <f t="shared" si="0"/>
        <v>580</v>
      </c>
      <c r="R64" s="4">
        <f t="shared" si="3"/>
        <v>85</v>
      </c>
      <c r="S64" s="4">
        <f t="shared" si="4"/>
        <v>115</v>
      </c>
    </row>
    <row r="65" spans="17:19" ht="12.75">
      <c r="Q65" s="1">
        <f t="shared" si="0"/>
        <v>590</v>
      </c>
      <c r="R65" s="4">
        <f t="shared" si="3"/>
        <v>85</v>
      </c>
      <c r="S65" s="4">
        <f t="shared" si="4"/>
        <v>115</v>
      </c>
    </row>
    <row r="66" spans="17:19" ht="12.75">
      <c r="Q66" s="1">
        <f t="shared" si="0"/>
        <v>600</v>
      </c>
      <c r="R66" s="4">
        <f t="shared" si="3"/>
        <v>86</v>
      </c>
      <c r="S66" s="4">
        <f t="shared" si="4"/>
        <v>114</v>
      </c>
    </row>
    <row r="67" spans="17:19" ht="12.75">
      <c r="Q67" s="1">
        <f t="shared" si="0"/>
        <v>610</v>
      </c>
      <c r="R67" s="4">
        <f t="shared" si="3"/>
        <v>85</v>
      </c>
      <c r="S67" s="4">
        <f t="shared" si="4"/>
        <v>115</v>
      </c>
    </row>
    <row r="68" spans="17:19" ht="12.75">
      <c r="Q68" s="1">
        <f t="shared" si="0"/>
        <v>620</v>
      </c>
      <c r="R68" s="4">
        <f t="shared" si="3"/>
        <v>85</v>
      </c>
      <c r="S68" s="4">
        <f t="shared" si="4"/>
        <v>115</v>
      </c>
    </row>
    <row r="69" spans="17:19" ht="12.75">
      <c r="Q69" s="1">
        <f t="shared" si="0"/>
        <v>630</v>
      </c>
      <c r="R69" s="4">
        <f t="shared" si="3"/>
        <v>84</v>
      </c>
      <c r="S69" s="4">
        <f t="shared" si="4"/>
        <v>116</v>
      </c>
    </row>
    <row r="70" spans="17:19" ht="12.75">
      <c r="Q70" s="1">
        <f t="shared" si="0"/>
        <v>640</v>
      </c>
      <c r="R70" s="4">
        <f t="shared" si="3"/>
        <v>83</v>
      </c>
      <c r="S70" s="4">
        <f t="shared" si="4"/>
        <v>117</v>
      </c>
    </row>
    <row r="71" spans="17:19" ht="12.75">
      <c r="Q71" s="1">
        <f t="shared" si="0"/>
        <v>650</v>
      </c>
      <c r="R71" s="4">
        <f t="shared" si="3"/>
        <v>83</v>
      </c>
      <c r="S71" s="4">
        <f t="shared" si="4"/>
        <v>117</v>
      </c>
    </row>
    <row r="72" spans="17:19" ht="12.75">
      <c r="Q72" s="1">
        <f aca="true" t="shared" si="5" ref="Q72:Q135">Q71+$A$2</f>
        <v>660</v>
      </c>
      <c r="R72" s="4">
        <f t="shared" si="3"/>
        <v>82</v>
      </c>
      <c r="S72" s="4">
        <f t="shared" si="4"/>
        <v>118</v>
      </c>
    </row>
    <row r="73" spans="17:19" ht="12.75">
      <c r="Q73" s="1">
        <f t="shared" si="5"/>
        <v>670</v>
      </c>
      <c r="R73" s="4">
        <f t="shared" si="3"/>
        <v>82</v>
      </c>
      <c r="S73" s="4">
        <f t="shared" si="4"/>
        <v>118</v>
      </c>
    </row>
    <row r="74" spans="17:19" ht="12.75">
      <c r="Q74" s="1">
        <f t="shared" si="5"/>
        <v>680</v>
      </c>
      <c r="R74" s="4">
        <f t="shared" si="3"/>
        <v>83</v>
      </c>
      <c r="S74" s="4">
        <f t="shared" si="4"/>
        <v>117</v>
      </c>
    </row>
    <row r="75" spans="17:19" ht="12.75">
      <c r="Q75" s="1">
        <f t="shared" si="5"/>
        <v>690</v>
      </c>
      <c r="R75" s="4">
        <f t="shared" si="3"/>
        <v>84</v>
      </c>
      <c r="S75" s="4">
        <f t="shared" si="4"/>
        <v>116</v>
      </c>
    </row>
    <row r="76" spans="17:19" ht="12.75">
      <c r="Q76" s="1">
        <f t="shared" si="5"/>
        <v>700</v>
      </c>
      <c r="R76" s="4">
        <f t="shared" si="3"/>
        <v>85</v>
      </c>
      <c r="S76" s="4">
        <f t="shared" si="4"/>
        <v>115</v>
      </c>
    </row>
    <row r="77" spans="17:19" ht="12.75">
      <c r="Q77" s="1">
        <f t="shared" si="5"/>
        <v>710</v>
      </c>
      <c r="R77" s="4">
        <f t="shared" si="3"/>
        <v>85</v>
      </c>
      <c r="S77" s="4">
        <f t="shared" si="4"/>
        <v>115</v>
      </c>
    </row>
    <row r="78" spans="17:19" ht="12.75">
      <c r="Q78" s="1">
        <f t="shared" si="5"/>
        <v>720</v>
      </c>
      <c r="R78" s="4">
        <f t="shared" si="3"/>
        <v>86</v>
      </c>
      <c r="S78" s="4">
        <f t="shared" si="4"/>
        <v>114</v>
      </c>
    </row>
    <row r="79" spans="17:19" ht="12.75">
      <c r="Q79" s="1">
        <f t="shared" si="5"/>
        <v>730</v>
      </c>
      <c r="R79" s="4">
        <f aca="true" t="shared" si="6" ref="R79:R110">IF($A$1=1,#N/A,IF($A$7=401,R$211,IF(Q79=$A$7,$B$5,R79)))</f>
        <v>86</v>
      </c>
      <c r="S79" s="4">
        <f aca="true" t="shared" si="7" ref="S79:S110">IF($A$1=1,#N/A,IF($A$7=401,S$211,IF(Q79=$A$7,$F$5,S79)))</f>
        <v>114</v>
      </c>
    </row>
    <row r="80" spans="17:19" ht="12.75">
      <c r="Q80" s="1">
        <f t="shared" si="5"/>
        <v>740</v>
      </c>
      <c r="R80" s="4">
        <f t="shared" si="6"/>
        <v>87</v>
      </c>
      <c r="S80" s="4">
        <f t="shared" si="7"/>
        <v>113</v>
      </c>
    </row>
    <row r="81" spans="17:19" ht="12.75">
      <c r="Q81" s="1">
        <f t="shared" si="5"/>
        <v>750</v>
      </c>
      <c r="R81" s="4">
        <f t="shared" si="6"/>
        <v>88</v>
      </c>
      <c r="S81" s="4">
        <f t="shared" si="7"/>
        <v>112</v>
      </c>
    </row>
    <row r="82" spans="17:19" ht="12.75">
      <c r="Q82" s="1">
        <f t="shared" si="5"/>
        <v>760</v>
      </c>
      <c r="R82" s="4">
        <f t="shared" si="6"/>
        <v>90</v>
      </c>
      <c r="S82" s="4">
        <f t="shared" si="7"/>
        <v>110</v>
      </c>
    </row>
    <row r="83" spans="17:19" ht="12.75">
      <c r="Q83" s="1">
        <f t="shared" si="5"/>
        <v>770</v>
      </c>
      <c r="R83" s="4">
        <f t="shared" si="6"/>
        <v>91</v>
      </c>
      <c r="S83" s="4">
        <f t="shared" si="7"/>
        <v>109</v>
      </c>
    </row>
    <row r="84" spans="17:19" ht="12.75">
      <c r="Q84" s="1">
        <f t="shared" si="5"/>
        <v>780</v>
      </c>
      <c r="R84" s="4">
        <f t="shared" si="6"/>
        <v>91</v>
      </c>
      <c r="S84" s="4">
        <f t="shared" si="7"/>
        <v>109</v>
      </c>
    </row>
    <row r="85" spans="17:19" ht="12.75">
      <c r="Q85" s="1">
        <f t="shared" si="5"/>
        <v>790</v>
      </c>
      <c r="R85" s="4">
        <f t="shared" si="6"/>
        <v>90</v>
      </c>
      <c r="S85" s="4">
        <f t="shared" si="7"/>
        <v>110</v>
      </c>
    </row>
    <row r="86" spans="17:19" ht="12.75">
      <c r="Q86" s="1">
        <f t="shared" si="5"/>
        <v>800</v>
      </c>
      <c r="R86" s="4">
        <f t="shared" si="6"/>
        <v>90</v>
      </c>
      <c r="S86" s="4">
        <f t="shared" si="7"/>
        <v>110</v>
      </c>
    </row>
    <row r="87" spans="17:19" ht="12.75">
      <c r="Q87" s="1">
        <f t="shared" si="5"/>
        <v>810</v>
      </c>
      <c r="R87" s="4">
        <f t="shared" si="6"/>
        <v>89</v>
      </c>
      <c r="S87" s="4">
        <f t="shared" si="7"/>
        <v>111</v>
      </c>
    </row>
    <row r="88" spans="17:19" ht="12.75">
      <c r="Q88" s="1">
        <f t="shared" si="5"/>
        <v>820</v>
      </c>
      <c r="R88" s="4">
        <f t="shared" si="6"/>
        <v>89</v>
      </c>
      <c r="S88" s="4">
        <f t="shared" si="7"/>
        <v>111</v>
      </c>
    </row>
    <row r="89" spans="17:19" ht="12.75">
      <c r="Q89" s="1">
        <f t="shared" si="5"/>
        <v>830</v>
      </c>
      <c r="R89" s="4">
        <f t="shared" si="6"/>
        <v>89</v>
      </c>
      <c r="S89" s="4">
        <f t="shared" si="7"/>
        <v>111</v>
      </c>
    </row>
    <row r="90" spans="17:19" ht="12.75">
      <c r="Q90" s="1">
        <f t="shared" si="5"/>
        <v>840</v>
      </c>
      <c r="R90" s="4">
        <f t="shared" si="6"/>
        <v>90</v>
      </c>
      <c r="S90" s="4">
        <f t="shared" si="7"/>
        <v>110</v>
      </c>
    </row>
    <row r="91" spans="17:19" ht="12.75">
      <c r="Q91" s="1">
        <f t="shared" si="5"/>
        <v>850</v>
      </c>
      <c r="R91" s="4">
        <f t="shared" si="6"/>
        <v>89</v>
      </c>
      <c r="S91" s="4">
        <f t="shared" si="7"/>
        <v>111</v>
      </c>
    </row>
    <row r="92" spans="17:19" ht="12.75">
      <c r="Q92" s="1">
        <f t="shared" si="5"/>
        <v>860</v>
      </c>
      <c r="R92" s="4">
        <f t="shared" si="6"/>
        <v>89</v>
      </c>
      <c r="S92" s="4">
        <f t="shared" si="7"/>
        <v>111</v>
      </c>
    </row>
    <row r="93" spans="17:19" ht="12.75">
      <c r="Q93" s="1">
        <f t="shared" si="5"/>
        <v>870</v>
      </c>
      <c r="R93" s="4">
        <f t="shared" si="6"/>
        <v>88</v>
      </c>
      <c r="S93" s="4">
        <f t="shared" si="7"/>
        <v>112</v>
      </c>
    </row>
    <row r="94" spans="17:19" ht="12.75">
      <c r="Q94" s="1">
        <f t="shared" si="5"/>
        <v>880</v>
      </c>
      <c r="R94" s="4">
        <f t="shared" si="6"/>
        <v>85</v>
      </c>
      <c r="S94" s="4">
        <f t="shared" si="7"/>
        <v>115</v>
      </c>
    </row>
    <row r="95" spans="17:19" ht="12.75">
      <c r="Q95" s="1">
        <f t="shared" si="5"/>
        <v>890</v>
      </c>
      <c r="R95" s="4">
        <f t="shared" si="6"/>
        <v>81</v>
      </c>
      <c r="S95" s="4">
        <f t="shared" si="7"/>
        <v>119</v>
      </c>
    </row>
    <row r="96" spans="17:19" ht="12.75">
      <c r="Q96" s="1">
        <f t="shared" si="5"/>
        <v>900</v>
      </c>
      <c r="R96" s="4">
        <f t="shared" si="6"/>
        <v>81</v>
      </c>
      <c r="S96" s="4">
        <f t="shared" si="7"/>
        <v>119</v>
      </c>
    </row>
    <row r="97" spans="17:19" ht="12.75">
      <c r="Q97" s="1">
        <f t="shared" si="5"/>
        <v>910</v>
      </c>
      <c r="R97" s="4">
        <f t="shared" si="6"/>
        <v>82</v>
      </c>
      <c r="S97" s="4">
        <f t="shared" si="7"/>
        <v>118</v>
      </c>
    </row>
    <row r="98" spans="17:19" ht="12.75">
      <c r="Q98" s="1">
        <f t="shared" si="5"/>
        <v>920</v>
      </c>
      <c r="R98" s="4">
        <f t="shared" si="6"/>
        <v>84</v>
      </c>
      <c r="S98" s="4">
        <f t="shared" si="7"/>
        <v>116</v>
      </c>
    </row>
    <row r="99" spans="17:19" ht="12.75">
      <c r="Q99" s="1">
        <f t="shared" si="5"/>
        <v>930</v>
      </c>
      <c r="R99" s="4">
        <f t="shared" si="6"/>
        <v>84</v>
      </c>
      <c r="S99" s="4">
        <f t="shared" si="7"/>
        <v>116</v>
      </c>
    </row>
    <row r="100" spans="17:19" ht="12.75">
      <c r="Q100" s="1">
        <f t="shared" si="5"/>
        <v>940</v>
      </c>
      <c r="R100" s="4">
        <f t="shared" si="6"/>
        <v>82</v>
      </c>
      <c r="S100" s="4">
        <f t="shared" si="7"/>
        <v>118</v>
      </c>
    </row>
    <row r="101" spans="17:19" ht="12.75">
      <c r="Q101" s="1">
        <f t="shared" si="5"/>
        <v>950</v>
      </c>
      <c r="R101" s="4">
        <f t="shared" si="6"/>
        <v>82</v>
      </c>
      <c r="S101" s="4">
        <f t="shared" si="7"/>
        <v>118</v>
      </c>
    </row>
    <row r="102" spans="17:19" ht="12.75">
      <c r="Q102" s="1">
        <f t="shared" si="5"/>
        <v>960</v>
      </c>
      <c r="R102" s="4">
        <f t="shared" si="6"/>
        <v>84</v>
      </c>
      <c r="S102" s="4">
        <f t="shared" si="7"/>
        <v>116</v>
      </c>
    </row>
    <row r="103" spans="17:19" ht="12.75">
      <c r="Q103" s="1">
        <f t="shared" si="5"/>
        <v>970</v>
      </c>
      <c r="R103" s="4">
        <f t="shared" si="6"/>
        <v>83</v>
      </c>
      <c r="S103" s="4">
        <f t="shared" si="7"/>
        <v>117</v>
      </c>
    </row>
    <row r="104" spans="17:19" ht="12.75">
      <c r="Q104" s="1">
        <f t="shared" si="5"/>
        <v>980</v>
      </c>
      <c r="R104" s="4">
        <f t="shared" si="6"/>
        <v>83</v>
      </c>
      <c r="S104" s="4">
        <f t="shared" si="7"/>
        <v>117</v>
      </c>
    </row>
    <row r="105" spans="17:19" ht="12.75">
      <c r="Q105" s="1">
        <f t="shared" si="5"/>
        <v>990</v>
      </c>
      <c r="R105" s="4">
        <f t="shared" si="6"/>
        <v>82</v>
      </c>
      <c r="S105" s="4">
        <f t="shared" si="7"/>
        <v>118</v>
      </c>
    </row>
    <row r="106" spans="17:19" ht="12.75">
      <c r="Q106" s="1">
        <f t="shared" si="5"/>
        <v>1000</v>
      </c>
      <c r="R106" s="4">
        <f t="shared" si="6"/>
        <v>84</v>
      </c>
      <c r="S106" s="4">
        <f t="shared" si="7"/>
        <v>116</v>
      </c>
    </row>
    <row r="107" spans="17:19" ht="12.75">
      <c r="Q107" s="1">
        <f t="shared" si="5"/>
        <v>1010</v>
      </c>
      <c r="R107" s="4">
        <f t="shared" si="6"/>
        <v>85</v>
      </c>
      <c r="S107" s="4">
        <f t="shared" si="7"/>
        <v>115</v>
      </c>
    </row>
    <row r="108" spans="17:19" ht="12.75">
      <c r="Q108" s="1">
        <f t="shared" si="5"/>
        <v>1020</v>
      </c>
      <c r="R108" s="4">
        <f t="shared" si="6"/>
        <v>86</v>
      </c>
      <c r="S108" s="4">
        <f t="shared" si="7"/>
        <v>114</v>
      </c>
    </row>
    <row r="109" spans="17:19" ht="12.75">
      <c r="Q109" s="1">
        <f t="shared" si="5"/>
        <v>1030</v>
      </c>
      <c r="R109" s="4">
        <f t="shared" si="6"/>
        <v>87</v>
      </c>
      <c r="S109" s="4">
        <f t="shared" si="7"/>
        <v>113</v>
      </c>
    </row>
    <row r="110" spans="17:19" ht="12.75">
      <c r="Q110" s="1">
        <f t="shared" si="5"/>
        <v>1040</v>
      </c>
      <c r="R110" s="4">
        <f t="shared" si="6"/>
        <v>85</v>
      </c>
      <c r="S110" s="4">
        <f t="shared" si="7"/>
        <v>115</v>
      </c>
    </row>
    <row r="111" spans="17:19" ht="12.75">
      <c r="Q111" s="1">
        <f t="shared" si="5"/>
        <v>1050</v>
      </c>
      <c r="R111" s="4">
        <f aca="true" t="shared" si="8" ref="R111:R142">IF($A$1=1,#N/A,IF($A$7=401,R$211,IF(Q111=$A$7,$B$5,R111)))</f>
        <v>87</v>
      </c>
      <c r="S111" s="4">
        <f aca="true" t="shared" si="9" ref="S111:S142">IF($A$1=1,#N/A,IF($A$7=401,S$211,IF(Q111=$A$7,$F$5,S111)))</f>
        <v>113</v>
      </c>
    </row>
    <row r="112" spans="17:19" ht="12.75">
      <c r="Q112" s="1">
        <f t="shared" si="5"/>
        <v>1060</v>
      </c>
      <c r="R112" s="4">
        <f t="shared" si="8"/>
        <v>85</v>
      </c>
      <c r="S112" s="4">
        <f t="shared" si="9"/>
        <v>115</v>
      </c>
    </row>
    <row r="113" spans="17:19" ht="12.75">
      <c r="Q113" s="1">
        <f t="shared" si="5"/>
        <v>1070</v>
      </c>
      <c r="R113" s="4">
        <f t="shared" si="8"/>
        <v>85</v>
      </c>
      <c r="S113" s="4">
        <f t="shared" si="9"/>
        <v>115</v>
      </c>
    </row>
    <row r="114" spans="17:19" ht="12.75">
      <c r="Q114" s="1">
        <f t="shared" si="5"/>
        <v>1080</v>
      </c>
      <c r="R114" s="4">
        <f t="shared" si="8"/>
        <v>84</v>
      </c>
      <c r="S114" s="4">
        <f t="shared" si="9"/>
        <v>116</v>
      </c>
    </row>
    <row r="115" spans="17:19" ht="12.75">
      <c r="Q115" s="1">
        <f t="shared" si="5"/>
        <v>1090</v>
      </c>
      <c r="R115" s="4">
        <f t="shared" si="8"/>
        <v>84</v>
      </c>
      <c r="S115" s="4">
        <f t="shared" si="9"/>
        <v>116</v>
      </c>
    </row>
    <row r="116" spans="17:19" ht="12.75">
      <c r="Q116" s="1">
        <f t="shared" si="5"/>
        <v>1100</v>
      </c>
      <c r="R116" s="4">
        <f t="shared" si="8"/>
        <v>81</v>
      </c>
      <c r="S116" s="4">
        <f t="shared" si="9"/>
        <v>119</v>
      </c>
    </row>
    <row r="117" spans="17:19" ht="12.75">
      <c r="Q117" s="1">
        <f t="shared" si="5"/>
        <v>1110</v>
      </c>
      <c r="R117" s="4">
        <f t="shared" si="8"/>
        <v>80</v>
      </c>
      <c r="S117" s="4">
        <f t="shared" si="9"/>
        <v>120</v>
      </c>
    </row>
    <row r="118" spans="17:19" ht="12.75">
      <c r="Q118" s="1">
        <f t="shared" si="5"/>
        <v>1120</v>
      </c>
      <c r="R118" s="4">
        <f t="shared" si="8"/>
        <v>81</v>
      </c>
      <c r="S118" s="4">
        <f t="shared" si="9"/>
        <v>119</v>
      </c>
    </row>
    <row r="119" spans="17:19" ht="12.75">
      <c r="Q119" s="1">
        <f t="shared" si="5"/>
        <v>1130</v>
      </c>
      <c r="R119" s="4">
        <f t="shared" si="8"/>
        <v>81</v>
      </c>
      <c r="S119" s="4">
        <f t="shared" si="9"/>
        <v>119</v>
      </c>
    </row>
    <row r="120" spans="17:19" ht="12.75">
      <c r="Q120" s="1">
        <f t="shared" si="5"/>
        <v>1140</v>
      </c>
      <c r="R120" s="4">
        <f t="shared" si="8"/>
        <v>81</v>
      </c>
      <c r="S120" s="4">
        <f t="shared" si="9"/>
        <v>119</v>
      </c>
    </row>
    <row r="121" spans="17:19" ht="12.75">
      <c r="Q121" s="1">
        <f t="shared" si="5"/>
        <v>1150</v>
      </c>
      <c r="R121" s="4">
        <f t="shared" si="8"/>
        <v>77</v>
      </c>
      <c r="S121" s="4">
        <f t="shared" si="9"/>
        <v>123</v>
      </c>
    </row>
    <row r="122" spans="17:19" ht="12.75">
      <c r="Q122" s="1">
        <f t="shared" si="5"/>
        <v>1160</v>
      </c>
      <c r="R122" s="4">
        <f t="shared" si="8"/>
        <v>80</v>
      </c>
      <c r="S122" s="4">
        <f t="shared" si="9"/>
        <v>120</v>
      </c>
    </row>
    <row r="123" spans="17:19" ht="12.75">
      <c r="Q123" s="1">
        <f t="shared" si="5"/>
        <v>1170</v>
      </c>
      <c r="R123" s="4">
        <f t="shared" si="8"/>
        <v>79</v>
      </c>
      <c r="S123" s="4">
        <f t="shared" si="9"/>
        <v>121</v>
      </c>
    </row>
    <row r="124" spans="17:19" ht="12.75">
      <c r="Q124" s="1">
        <f t="shared" si="5"/>
        <v>1180</v>
      </c>
      <c r="R124" s="4">
        <f t="shared" si="8"/>
        <v>79</v>
      </c>
      <c r="S124" s="4">
        <f t="shared" si="9"/>
        <v>121</v>
      </c>
    </row>
    <row r="125" spans="17:19" ht="12.75">
      <c r="Q125" s="1">
        <f t="shared" si="5"/>
        <v>1190</v>
      </c>
      <c r="R125" s="4">
        <f t="shared" si="8"/>
        <v>83</v>
      </c>
      <c r="S125" s="4">
        <f t="shared" si="9"/>
        <v>117</v>
      </c>
    </row>
    <row r="126" spans="17:19" ht="12.75">
      <c r="Q126" s="1">
        <f t="shared" si="5"/>
        <v>1200</v>
      </c>
      <c r="R126" s="4">
        <f t="shared" si="8"/>
        <v>84</v>
      </c>
      <c r="S126" s="4">
        <f t="shared" si="9"/>
        <v>116</v>
      </c>
    </row>
    <row r="127" spans="17:19" ht="12.75">
      <c r="Q127" s="1">
        <f t="shared" si="5"/>
        <v>1210</v>
      </c>
      <c r="R127" s="4">
        <f t="shared" si="8"/>
        <v>82</v>
      </c>
      <c r="S127" s="4">
        <f t="shared" si="9"/>
        <v>118</v>
      </c>
    </row>
    <row r="128" spans="17:19" ht="12.75">
      <c r="Q128" s="1">
        <f t="shared" si="5"/>
        <v>1220</v>
      </c>
      <c r="R128" s="4">
        <f t="shared" si="8"/>
        <v>84</v>
      </c>
      <c r="S128" s="4">
        <f t="shared" si="9"/>
        <v>116</v>
      </c>
    </row>
    <row r="129" spans="17:19" ht="12.75">
      <c r="Q129" s="1">
        <f t="shared" si="5"/>
        <v>1230</v>
      </c>
      <c r="R129" s="4">
        <f t="shared" si="8"/>
        <v>83</v>
      </c>
      <c r="S129" s="4">
        <f t="shared" si="9"/>
        <v>117</v>
      </c>
    </row>
    <row r="130" spans="17:19" ht="12.75">
      <c r="Q130" s="1">
        <f t="shared" si="5"/>
        <v>1240</v>
      </c>
      <c r="R130" s="4">
        <f t="shared" si="8"/>
        <v>84</v>
      </c>
      <c r="S130" s="4">
        <f t="shared" si="9"/>
        <v>116</v>
      </c>
    </row>
    <row r="131" spans="17:19" ht="12.75">
      <c r="Q131" s="1">
        <f t="shared" si="5"/>
        <v>1250</v>
      </c>
      <c r="R131" s="4">
        <f t="shared" si="8"/>
        <v>84</v>
      </c>
      <c r="S131" s="4">
        <f t="shared" si="9"/>
        <v>116</v>
      </c>
    </row>
    <row r="132" spans="17:19" ht="12.75">
      <c r="Q132" s="1">
        <f t="shared" si="5"/>
        <v>1260</v>
      </c>
      <c r="R132" s="4">
        <f t="shared" si="8"/>
        <v>83</v>
      </c>
      <c r="S132" s="4">
        <f t="shared" si="9"/>
        <v>117</v>
      </c>
    </row>
    <row r="133" spans="17:19" ht="12.75">
      <c r="Q133" s="1">
        <f t="shared" si="5"/>
        <v>1270</v>
      </c>
      <c r="R133" s="4">
        <f t="shared" si="8"/>
        <v>83</v>
      </c>
      <c r="S133" s="4">
        <f t="shared" si="9"/>
        <v>117</v>
      </c>
    </row>
    <row r="134" spans="17:19" ht="12.75">
      <c r="Q134" s="1">
        <f t="shared" si="5"/>
        <v>1280</v>
      </c>
      <c r="R134" s="4">
        <f t="shared" si="8"/>
        <v>84</v>
      </c>
      <c r="S134" s="4">
        <f t="shared" si="9"/>
        <v>116</v>
      </c>
    </row>
    <row r="135" spans="17:19" ht="12.75">
      <c r="Q135" s="1">
        <f t="shared" si="5"/>
        <v>1290</v>
      </c>
      <c r="R135" s="4">
        <f t="shared" si="8"/>
        <v>83</v>
      </c>
      <c r="S135" s="4">
        <f t="shared" si="9"/>
        <v>117</v>
      </c>
    </row>
    <row r="136" spans="17:19" ht="12.75">
      <c r="Q136" s="1">
        <f aca="true" t="shared" si="10" ref="Q136:Q199">Q135+$A$2</f>
        <v>1300</v>
      </c>
      <c r="R136" s="4">
        <f t="shared" si="8"/>
        <v>85</v>
      </c>
      <c r="S136" s="4">
        <f t="shared" si="9"/>
        <v>115</v>
      </c>
    </row>
    <row r="137" spans="17:19" ht="12.75">
      <c r="Q137" s="1">
        <f t="shared" si="10"/>
        <v>1310</v>
      </c>
      <c r="R137" s="4">
        <f t="shared" si="8"/>
        <v>87</v>
      </c>
      <c r="S137" s="4">
        <f t="shared" si="9"/>
        <v>113</v>
      </c>
    </row>
    <row r="138" spans="17:19" ht="12.75">
      <c r="Q138" s="1">
        <f t="shared" si="10"/>
        <v>1320</v>
      </c>
      <c r="R138" s="4">
        <f t="shared" si="8"/>
        <v>86</v>
      </c>
      <c r="S138" s="4">
        <f t="shared" si="9"/>
        <v>114</v>
      </c>
    </row>
    <row r="139" spans="17:19" ht="12.75">
      <c r="Q139" s="1">
        <f t="shared" si="10"/>
        <v>1330</v>
      </c>
      <c r="R139" s="4">
        <f t="shared" si="8"/>
        <v>86</v>
      </c>
      <c r="S139" s="4">
        <f t="shared" si="9"/>
        <v>114</v>
      </c>
    </row>
    <row r="140" spans="17:19" ht="12.75">
      <c r="Q140" s="1">
        <f t="shared" si="10"/>
        <v>1340</v>
      </c>
      <c r="R140" s="4">
        <f t="shared" si="8"/>
        <v>85</v>
      </c>
      <c r="S140" s="4">
        <f t="shared" si="9"/>
        <v>115</v>
      </c>
    </row>
    <row r="141" spans="17:19" ht="12.75">
      <c r="Q141" s="1">
        <f t="shared" si="10"/>
        <v>1350</v>
      </c>
      <c r="R141" s="4">
        <f t="shared" si="8"/>
        <v>86</v>
      </c>
      <c r="S141" s="4">
        <f t="shared" si="9"/>
        <v>114</v>
      </c>
    </row>
    <row r="142" spans="17:19" ht="12.75">
      <c r="Q142" s="1">
        <f t="shared" si="10"/>
        <v>1360</v>
      </c>
      <c r="R142" s="4">
        <f t="shared" si="8"/>
        <v>85</v>
      </c>
      <c r="S142" s="4">
        <f t="shared" si="9"/>
        <v>115</v>
      </c>
    </row>
    <row r="143" spans="17:19" ht="12.75">
      <c r="Q143" s="1">
        <f t="shared" si="10"/>
        <v>1370</v>
      </c>
      <c r="R143" s="4">
        <f aca="true" t="shared" si="11" ref="R143:R174">IF($A$1=1,#N/A,IF($A$7=401,R$211,IF(Q143=$A$7,$B$5,R143)))</f>
        <v>84</v>
      </c>
      <c r="S143" s="4">
        <f aca="true" t="shared" si="12" ref="S143:S174">IF($A$1=1,#N/A,IF($A$7=401,S$211,IF(Q143=$A$7,$F$5,S143)))</f>
        <v>116</v>
      </c>
    </row>
    <row r="144" spans="17:19" ht="12.75">
      <c r="Q144" s="1">
        <f t="shared" si="10"/>
        <v>1380</v>
      </c>
      <c r="R144" s="4">
        <f t="shared" si="11"/>
        <v>83</v>
      </c>
      <c r="S144" s="4">
        <f t="shared" si="12"/>
        <v>117</v>
      </c>
    </row>
    <row r="145" spans="17:19" ht="12.75">
      <c r="Q145" s="1">
        <f t="shared" si="10"/>
        <v>1390</v>
      </c>
      <c r="R145" s="4">
        <f t="shared" si="11"/>
        <v>81</v>
      </c>
      <c r="S145" s="4">
        <f t="shared" si="12"/>
        <v>119</v>
      </c>
    </row>
    <row r="146" spans="17:19" ht="12.75">
      <c r="Q146" s="1">
        <f t="shared" si="10"/>
        <v>1400</v>
      </c>
      <c r="R146" s="4">
        <f t="shared" si="11"/>
        <v>83</v>
      </c>
      <c r="S146" s="4">
        <f t="shared" si="12"/>
        <v>117</v>
      </c>
    </row>
    <row r="147" spans="17:19" ht="12.75">
      <c r="Q147" s="1">
        <f t="shared" si="10"/>
        <v>1410</v>
      </c>
      <c r="R147" s="4">
        <f t="shared" si="11"/>
        <v>83</v>
      </c>
      <c r="S147" s="4">
        <f t="shared" si="12"/>
        <v>117</v>
      </c>
    </row>
    <row r="148" spans="17:19" ht="12.75">
      <c r="Q148" s="1">
        <f t="shared" si="10"/>
        <v>1420</v>
      </c>
      <c r="R148" s="4">
        <f t="shared" si="11"/>
        <v>82</v>
      </c>
      <c r="S148" s="4">
        <f t="shared" si="12"/>
        <v>118</v>
      </c>
    </row>
    <row r="149" spans="17:19" ht="12.75">
      <c r="Q149" s="1">
        <f t="shared" si="10"/>
        <v>1430</v>
      </c>
      <c r="R149" s="4">
        <f t="shared" si="11"/>
        <v>82</v>
      </c>
      <c r="S149" s="4">
        <f t="shared" si="12"/>
        <v>118</v>
      </c>
    </row>
    <row r="150" spans="17:19" ht="12.75">
      <c r="Q150" s="1">
        <f t="shared" si="10"/>
        <v>1440</v>
      </c>
      <c r="R150" s="4">
        <f t="shared" si="11"/>
        <v>82</v>
      </c>
      <c r="S150" s="4">
        <f t="shared" si="12"/>
        <v>118</v>
      </c>
    </row>
    <row r="151" spans="17:19" ht="12.75">
      <c r="Q151" s="1">
        <f t="shared" si="10"/>
        <v>1450</v>
      </c>
      <c r="R151" s="4">
        <f t="shared" si="11"/>
        <v>82</v>
      </c>
      <c r="S151" s="4">
        <f t="shared" si="12"/>
        <v>118</v>
      </c>
    </row>
    <row r="152" spans="17:19" ht="12.75">
      <c r="Q152" s="1">
        <f t="shared" si="10"/>
        <v>1460</v>
      </c>
      <c r="R152" s="4">
        <f t="shared" si="11"/>
        <v>82</v>
      </c>
      <c r="S152" s="4">
        <f t="shared" si="12"/>
        <v>118</v>
      </c>
    </row>
    <row r="153" spans="17:19" ht="12.75">
      <c r="Q153" s="1">
        <f t="shared" si="10"/>
        <v>1470</v>
      </c>
      <c r="R153" s="4">
        <f t="shared" si="11"/>
        <v>82</v>
      </c>
      <c r="S153" s="4">
        <f t="shared" si="12"/>
        <v>118</v>
      </c>
    </row>
    <row r="154" spans="17:19" ht="12.75">
      <c r="Q154" s="1">
        <f t="shared" si="10"/>
        <v>1480</v>
      </c>
      <c r="R154" s="4">
        <f t="shared" si="11"/>
        <v>84</v>
      </c>
      <c r="S154" s="4">
        <f t="shared" si="12"/>
        <v>116</v>
      </c>
    </row>
    <row r="155" spans="17:19" ht="12.75">
      <c r="Q155" s="1">
        <f t="shared" si="10"/>
        <v>1490</v>
      </c>
      <c r="R155" s="4">
        <f t="shared" si="11"/>
        <v>82</v>
      </c>
      <c r="S155" s="4">
        <f t="shared" si="12"/>
        <v>118</v>
      </c>
    </row>
    <row r="156" spans="17:19" ht="12.75">
      <c r="Q156" s="1">
        <f t="shared" si="10"/>
        <v>1500</v>
      </c>
      <c r="R156" s="4">
        <f t="shared" si="11"/>
        <v>83</v>
      </c>
      <c r="S156" s="4">
        <f t="shared" si="12"/>
        <v>117</v>
      </c>
    </row>
    <row r="157" spans="17:19" ht="12.75">
      <c r="Q157" s="1">
        <f t="shared" si="10"/>
        <v>1510</v>
      </c>
      <c r="R157" s="4">
        <f t="shared" si="11"/>
        <v>83</v>
      </c>
      <c r="S157" s="4">
        <f t="shared" si="12"/>
        <v>117</v>
      </c>
    </row>
    <row r="158" spans="17:19" ht="12.75">
      <c r="Q158" s="1">
        <f t="shared" si="10"/>
        <v>1520</v>
      </c>
      <c r="R158" s="4">
        <f t="shared" si="11"/>
        <v>82</v>
      </c>
      <c r="S158" s="4">
        <f t="shared" si="12"/>
        <v>118</v>
      </c>
    </row>
    <row r="159" spans="17:19" ht="12.75">
      <c r="Q159" s="1">
        <f t="shared" si="10"/>
        <v>1530</v>
      </c>
      <c r="R159" s="4">
        <f t="shared" si="11"/>
        <v>82</v>
      </c>
      <c r="S159" s="4">
        <f t="shared" si="12"/>
        <v>118</v>
      </c>
    </row>
    <row r="160" spans="17:19" ht="12.75">
      <c r="Q160" s="1">
        <f t="shared" si="10"/>
        <v>1540</v>
      </c>
      <c r="R160" s="4">
        <f t="shared" si="11"/>
        <v>83</v>
      </c>
      <c r="S160" s="4">
        <f t="shared" si="12"/>
        <v>117</v>
      </c>
    </row>
    <row r="161" spans="17:19" ht="12.75">
      <c r="Q161" s="1">
        <f t="shared" si="10"/>
        <v>1550</v>
      </c>
      <c r="R161" s="4">
        <f t="shared" si="11"/>
        <v>83</v>
      </c>
      <c r="S161" s="4">
        <f t="shared" si="12"/>
        <v>117</v>
      </c>
    </row>
    <row r="162" spans="17:19" ht="12.75">
      <c r="Q162" s="1">
        <f t="shared" si="10"/>
        <v>1560</v>
      </c>
      <c r="R162" s="4">
        <f t="shared" si="11"/>
        <v>85</v>
      </c>
      <c r="S162" s="4">
        <f t="shared" si="12"/>
        <v>115</v>
      </c>
    </row>
    <row r="163" spans="17:19" ht="12.75">
      <c r="Q163" s="1">
        <f t="shared" si="10"/>
        <v>1570</v>
      </c>
      <c r="R163" s="4">
        <f t="shared" si="11"/>
        <v>84</v>
      </c>
      <c r="S163" s="4">
        <f t="shared" si="12"/>
        <v>116</v>
      </c>
    </row>
    <row r="164" spans="17:19" ht="12.75">
      <c r="Q164" s="1">
        <f t="shared" si="10"/>
        <v>1580</v>
      </c>
      <c r="R164" s="4">
        <f t="shared" si="11"/>
        <v>84</v>
      </c>
      <c r="S164" s="4">
        <f t="shared" si="12"/>
        <v>116</v>
      </c>
    </row>
    <row r="165" spans="17:19" ht="12.75">
      <c r="Q165" s="1">
        <f t="shared" si="10"/>
        <v>1590</v>
      </c>
      <c r="R165" s="4">
        <f t="shared" si="11"/>
        <v>85</v>
      </c>
      <c r="S165" s="4">
        <f t="shared" si="12"/>
        <v>115</v>
      </c>
    </row>
    <row r="166" spans="17:19" ht="12.75">
      <c r="Q166" s="1">
        <f t="shared" si="10"/>
        <v>1600</v>
      </c>
      <c r="R166" s="4">
        <f t="shared" si="11"/>
        <v>84</v>
      </c>
      <c r="S166" s="4">
        <f t="shared" si="12"/>
        <v>116</v>
      </c>
    </row>
    <row r="167" spans="17:19" ht="12.75">
      <c r="Q167" s="1">
        <f t="shared" si="10"/>
        <v>1610</v>
      </c>
      <c r="R167" s="4">
        <f t="shared" si="11"/>
        <v>86</v>
      </c>
      <c r="S167" s="4">
        <f t="shared" si="12"/>
        <v>114</v>
      </c>
    </row>
    <row r="168" spans="17:19" ht="12.75">
      <c r="Q168" s="1">
        <f t="shared" si="10"/>
        <v>1620</v>
      </c>
      <c r="R168" s="4">
        <f t="shared" si="11"/>
        <v>87</v>
      </c>
      <c r="S168" s="4">
        <f t="shared" si="12"/>
        <v>113</v>
      </c>
    </row>
    <row r="169" spans="17:19" ht="12.75">
      <c r="Q169" s="1">
        <f t="shared" si="10"/>
        <v>1630</v>
      </c>
      <c r="R169" s="4">
        <f t="shared" si="11"/>
        <v>88</v>
      </c>
      <c r="S169" s="4">
        <f t="shared" si="12"/>
        <v>112</v>
      </c>
    </row>
    <row r="170" spans="17:19" ht="12.75">
      <c r="Q170" s="1">
        <f t="shared" si="10"/>
        <v>1640</v>
      </c>
      <c r="R170" s="4">
        <f t="shared" si="11"/>
        <v>88</v>
      </c>
      <c r="S170" s="4">
        <f t="shared" si="12"/>
        <v>112</v>
      </c>
    </row>
    <row r="171" spans="17:19" ht="12.75">
      <c r="Q171" s="1">
        <f t="shared" si="10"/>
        <v>1650</v>
      </c>
      <c r="R171" s="4">
        <f t="shared" si="11"/>
        <v>89</v>
      </c>
      <c r="S171" s="4">
        <f t="shared" si="12"/>
        <v>111</v>
      </c>
    </row>
    <row r="172" spans="17:19" ht="12.75">
      <c r="Q172" s="1">
        <f t="shared" si="10"/>
        <v>1660</v>
      </c>
      <c r="R172" s="4">
        <f t="shared" si="11"/>
        <v>88</v>
      </c>
      <c r="S172" s="4">
        <f t="shared" si="12"/>
        <v>112</v>
      </c>
    </row>
    <row r="173" spans="17:19" ht="12.75">
      <c r="Q173" s="1">
        <f t="shared" si="10"/>
        <v>1670</v>
      </c>
      <c r="R173" s="4">
        <f t="shared" si="11"/>
        <v>89</v>
      </c>
      <c r="S173" s="4">
        <f t="shared" si="12"/>
        <v>111</v>
      </c>
    </row>
    <row r="174" spans="17:19" ht="12.75">
      <c r="Q174" s="1">
        <f t="shared" si="10"/>
        <v>1680</v>
      </c>
      <c r="R174" s="4">
        <f t="shared" si="11"/>
        <v>89</v>
      </c>
      <c r="S174" s="4">
        <f t="shared" si="12"/>
        <v>111</v>
      </c>
    </row>
    <row r="175" spans="17:19" ht="12.75">
      <c r="Q175" s="1">
        <f t="shared" si="10"/>
        <v>1690</v>
      </c>
      <c r="R175" s="4">
        <f aca="true" t="shared" si="13" ref="R175:R206">IF($A$1=1,#N/A,IF($A$7=401,R$211,IF(Q175=$A$7,$B$5,R175)))</f>
        <v>88</v>
      </c>
      <c r="S175" s="4">
        <f aca="true" t="shared" si="14" ref="S175:S205">IF($A$1=1,#N/A,IF($A$7=401,S$211,IF(Q175=$A$7,$F$5,S175)))</f>
        <v>112</v>
      </c>
    </row>
    <row r="176" spans="17:19" ht="12.75">
      <c r="Q176" s="1">
        <f t="shared" si="10"/>
        <v>1700</v>
      </c>
      <c r="R176" s="4">
        <f t="shared" si="13"/>
        <v>87</v>
      </c>
      <c r="S176" s="4">
        <f t="shared" si="14"/>
        <v>113</v>
      </c>
    </row>
    <row r="177" spans="17:19" ht="12.75">
      <c r="Q177" s="1">
        <f t="shared" si="10"/>
        <v>1710</v>
      </c>
      <c r="R177" s="4">
        <f t="shared" si="13"/>
        <v>88</v>
      </c>
      <c r="S177" s="4">
        <f t="shared" si="14"/>
        <v>112</v>
      </c>
    </row>
    <row r="178" spans="17:19" ht="12.75">
      <c r="Q178" s="1">
        <f t="shared" si="10"/>
        <v>1720</v>
      </c>
      <c r="R178" s="4">
        <f t="shared" si="13"/>
        <v>87</v>
      </c>
      <c r="S178" s="4">
        <f t="shared" si="14"/>
        <v>113</v>
      </c>
    </row>
    <row r="179" spans="17:19" ht="12.75">
      <c r="Q179" s="1">
        <f t="shared" si="10"/>
        <v>1730</v>
      </c>
      <c r="R179" s="4">
        <f t="shared" si="13"/>
        <v>88</v>
      </c>
      <c r="S179" s="4">
        <f t="shared" si="14"/>
        <v>112</v>
      </c>
    </row>
    <row r="180" spans="17:19" ht="12.75">
      <c r="Q180" s="1">
        <f t="shared" si="10"/>
        <v>1740</v>
      </c>
      <c r="R180" s="4">
        <f t="shared" si="13"/>
        <v>89</v>
      </c>
      <c r="S180" s="4">
        <f t="shared" si="14"/>
        <v>111</v>
      </c>
    </row>
    <row r="181" spans="17:19" ht="12.75">
      <c r="Q181" s="1">
        <f t="shared" si="10"/>
        <v>1750</v>
      </c>
      <c r="R181" s="4">
        <f t="shared" si="13"/>
        <v>90</v>
      </c>
      <c r="S181" s="4">
        <f t="shared" si="14"/>
        <v>110</v>
      </c>
    </row>
    <row r="182" spans="17:19" ht="12.75">
      <c r="Q182" s="1">
        <f t="shared" si="10"/>
        <v>1760</v>
      </c>
      <c r="R182" s="4">
        <f t="shared" si="13"/>
        <v>90</v>
      </c>
      <c r="S182" s="4">
        <f t="shared" si="14"/>
        <v>110</v>
      </c>
    </row>
    <row r="183" spans="17:19" ht="12.75">
      <c r="Q183" s="1">
        <f t="shared" si="10"/>
        <v>1770</v>
      </c>
      <c r="R183" s="4">
        <f t="shared" si="13"/>
        <v>94</v>
      </c>
      <c r="S183" s="4">
        <f t="shared" si="14"/>
        <v>106</v>
      </c>
    </row>
    <row r="184" spans="17:19" ht="12.75">
      <c r="Q184" s="1">
        <f t="shared" si="10"/>
        <v>1780</v>
      </c>
      <c r="R184" s="4">
        <f t="shared" si="13"/>
        <v>94</v>
      </c>
      <c r="S184" s="4">
        <f t="shared" si="14"/>
        <v>106</v>
      </c>
    </row>
    <row r="185" spans="17:19" ht="12.75">
      <c r="Q185" s="1">
        <f t="shared" si="10"/>
        <v>1790</v>
      </c>
      <c r="R185" s="4">
        <f t="shared" si="13"/>
        <v>93</v>
      </c>
      <c r="S185" s="4">
        <f t="shared" si="14"/>
        <v>107</v>
      </c>
    </row>
    <row r="186" spans="17:19" ht="12.75">
      <c r="Q186" s="1">
        <f t="shared" si="10"/>
        <v>1800</v>
      </c>
      <c r="R186" s="4">
        <f t="shared" si="13"/>
        <v>92</v>
      </c>
      <c r="S186" s="4">
        <f t="shared" si="14"/>
        <v>108</v>
      </c>
    </row>
    <row r="187" spans="17:19" ht="12.75">
      <c r="Q187" s="1">
        <f t="shared" si="10"/>
        <v>1810</v>
      </c>
      <c r="R187" s="4">
        <f t="shared" si="13"/>
        <v>90</v>
      </c>
      <c r="S187" s="4">
        <f t="shared" si="14"/>
        <v>110</v>
      </c>
    </row>
    <row r="188" spans="17:19" ht="12.75">
      <c r="Q188" s="1">
        <f t="shared" si="10"/>
        <v>1820</v>
      </c>
      <c r="R188" s="4">
        <f t="shared" si="13"/>
        <v>88</v>
      </c>
      <c r="S188" s="4">
        <f t="shared" si="14"/>
        <v>112</v>
      </c>
    </row>
    <row r="189" spans="17:19" ht="12.75">
      <c r="Q189" s="1">
        <f t="shared" si="10"/>
        <v>1830</v>
      </c>
      <c r="R189" s="4">
        <f t="shared" si="13"/>
        <v>89</v>
      </c>
      <c r="S189" s="4">
        <f t="shared" si="14"/>
        <v>111</v>
      </c>
    </row>
    <row r="190" spans="17:19" ht="12.75">
      <c r="Q190" s="1">
        <f t="shared" si="10"/>
        <v>1840</v>
      </c>
      <c r="R190" s="4">
        <f t="shared" si="13"/>
        <v>88</v>
      </c>
      <c r="S190" s="4">
        <f t="shared" si="14"/>
        <v>112</v>
      </c>
    </row>
    <row r="191" spans="17:19" ht="12.75">
      <c r="Q191" s="1">
        <f t="shared" si="10"/>
        <v>1850</v>
      </c>
      <c r="R191" s="4">
        <f t="shared" si="13"/>
        <v>90</v>
      </c>
      <c r="S191" s="4">
        <f t="shared" si="14"/>
        <v>110</v>
      </c>
    </row>
    <row r="192" spans="17:19" ht="12.75">
      <c r="Q192" s="1">
        <f t="shared" si="10"/>
        <v>1860</v>
      </c>
      <c r="R192" s="4">
        <f t="shared" si="13"/>
        <v>90</v>
      </c>
      <c r="S192" s="4">
        <f t="shared" si="14"/>
        <v>110</v>
      </c>
    </row>
    <row r="193" spans="17:19" ht="12.75">
      <c r="Q193" s="1">
        <f t="shared" si="10"/>
        <v>1870</v>
      </c>
      <c r="R193" s="4">
        <f t="shared" si="13"/>
        <v>90</v>
      </c>
      <c r="S193" s="4">
        <f t="shared" si="14"/>
        <v>110</v>
      </c>
    </row>
    <row r="194" spans="17:19" ht="12.75">
      <c r="Q194" s="1">
        <f t="shared" si="10"/>
        <v>1880</v>
      </c>
      <c r="R194" s="4">
        <f t="shared" si="13"/>
        <v>88</v>
      </c>
      <c r="S194" s="4">
        <f t="shared" si="14"/>
        <v>112</v>
      </c>
    </row>
    <row r="195" spans="17:19" ht="12.75">
      <c r="Q195" s="1">
        <f t="shared" si="10"/>
        <v>1890</v>
      </c>
      <c r="R195" s="4">
        <f t="shared" si="13"/>
        <v>88</v>
      </c>
      <c r="S195" s="4">
        <f t="shared" si="14"/>
        <v>112</v>
      </c>
    </row>
    <row r="196" spans="17:19" ht="12.75">
      <c r="Q196" s="1">
        <f t="shared" si="10"/>
        <v>1900</v>
      </c>
      <c r="R196" s="4">
        <f t="shared" si="13"/>
        <v>87</v>
      </c>
      <c r="S196" s="4">
        <f t="shared" si="14"/>
        <v>113</v>
      </c>
    </row>
    <row r="197" spans="17:19" ht="12.75">
      <c r="Q197" s="1">
        <f t="shared" si="10"/>
        <v>1910</v>
      </c>
      <c r="R197" s="4">
        <f t="shared" si="13"/>
        <v>87</v>
      </c>
      <c r="S197" s="4">
        <f t="shared" si="14"/>
        <v>113</v>
      </c>
    </row>
    <row r="198" spans="17:19" ht="12.75">
      <c r="Q198" s="1">
        <f t="shared" si="10"/>
        <v>1920</v>
      </c>
      <c r="R198" s="4">
        <f t="shared" si="13"/>
        <v>86</v>
      </c>
      <c r="S198" s="4">
        <f t="shared" si="14"/>
        <v>114</v>
      </c>
    </row>
    <row r="199" spans="17:19" ht="12.75">
      <c r="Q199" s="1">
        <f t="shared" si="10"/>
        <v>1930</v>
      </c>
      <c r="R199" s="4">
        <f t="shared" si="13"/>
        <v>84</v>
      </c>
      <c r="S199" s="4">
        <f t="shared" si="14"/>
        <v>116</v>
      </c>
    </row>
    <row r="200" spans="17:19" ht="12.75">
      <c r="Q200" s="1">
        <f aca="true" t="shared" si="15" ref="Q200:Q206">Q199+$A$2</f>
        <v>1940</v>
      </c>
      <c r="R200" s="4">
        <f t="shared" si="13"/>
        <v>85</v>
      </c>
      <c r="S200" s="4">
        <f t="shared" si="14"/>
        <v>115</v>
      </c>
    </row>
    <row r="201" spans="17:19" ht="12.75">
      <c r="Q201" s="1">
        <f t="shared" si="15"/>
        <v>1950</v>
      </c>
      <c r="R201" s="4">
        <f t="shared" si="13"/>
        <v>86</v>
      </c>
      <c r="S201" s="4">
        <f t="shared" si="14"/>
        <v>114</v>
      </c>
    </row>
    <row r="202" spans="17:19" ht="12.75">
      <c r="Q202" s="1">
        <f t="shared" si="15"/>
        <v>1960</v>
      </c>
      <c r="R202" s="4">
        <f t="shared" si="13"/>
        <v>86</v>
      </c>
      <c r="S202" s="4">
        <f t="shared" si="14"/>
        <v>114</v>
      </c>
    </row>
    <row r="203" spans="17:19" ht="12.75">
      <c r="Q203" s="1">
        <f t="shared" si="15"/>
        <v>1970</v>
      </c>
      <c r="R203" s="4">
        <f t="shared" si="13"/>
        <v>87</v>
      </c>
      <c r="S203" s="4">
        <f t="shared" si="14"/>
        <v>113</v>
      </c>
    </row>
    <row r="204" spans="17:19" ht="12.75">
      <c r="Q204" s="1">
        <f t="shared" si="15"/>
        <v>1980</v>
      </c>
      <c r="R204" s="4">
        <f t="shared" si="13"/>
        <v>85</v>
      </c>
      <c r="S204" s="4">
        <f t="shared" si="14"/>
        <v>115</v>
      </c>
    </row>
    <row r="205" spans="17:19" ht="12.75">
      <c r="Q205" s="1">
        <f t="shared" si="15"/>
        <v>1990</v>
      </c>
      <c r="R205" s="4">
        <f t="shared" si="13"/>
        <v>86</v>
      </c>
      <c r="S205" s="4">
        <f t="shared" si="14"/>
        <v>114</v>
      </c>
    </row>
    <row r="206" spans="17:19" ht="12.75">
      <c r="Q206" s="1">
        <f t="shared" si="15"/>
        <v>2000</v>
      </c>
      <c r="R206" s="4">
        <f t="shared" si="13"/>
        <v>85</v>
      </c>
      <c r="S206" s="4">
        <f>IF($A$1=1,#N/A,IF($A$7=401,S$211,IF(Q206=$A$7,$F$5,S206)))</f>
        <v>115</v>
      </c>
    </row>
    <row r="207" ht="12.75">
      <c r="Q207" s="1"/>
    </row>
    <row r="208" ht="12.75">
      <c r="Q208" s="1"/>
    </row>
    <row r="209" ht="12.75">
      <c r="Q209" s="1"/>
    </row>
    <row r="210" ht="12.75">
      <c r="Q210" s="1"/>
    </row>
    <row r="211" spans="17:19" ht="12.75">
      <c r="Q211" s="1"/>
      <c r="R211" t="e">
        <v>#N/A</v>
      </c>
      <c r="S211" t="e">
        <v>#N/A</v>
      </c>
    </row>
  </sheetData>
  <sheetProtection sheet="1" objects="1" scenarios="1"/>
  <conditionalFormatting sqref="F22:G22">
    <cfRule type="cellIs" priority="1" dxfId="0" operator="equal" stopIfTrue="1">
      <formula>$B$2</formula>
    </cfRule>
    <cfRule type="cellIs" priority="2" dxfId="1" operator="equal" stopIfTrue="1">
      <formula>$D$2</formula>
    </cfRule>
    <cfRule type="cellIs" priority="3" dxfId="2" operator="equal" stopIfTrue="1">
      <formula>$F$2</formula>
    </cfRule>
  </conditionalFormatting>
  <printOptions/>
  <pageMargins left="0.75" right="0.75" top="1" bottom="1"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IUFM de Lorraine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Maurice SCHWING</dc:creator>
  <cp:keywords/>
  <dc:description/>
  <cp:lastModifiedBy>MS</cp:lastModifiedBy>
  <dcterms:created xsi:type="dcterms:W3CDTF">2002-09-01T19:18:43Z</dcterms:created>
  <dcterms:modified xsi:type="dcterms:W3CDTF">2002-09-10T09:37:42Z</dcterms:modified>
  <cp:category/>
  <cp:version/>
  <cp:contentType/>
  <cp:contentStatus/>
</cp:coreProperties>
</file>